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9838" documentId="120_S{2AC9BD13-BADA-5192-A53E-5A8FF88502F6}" xr6:coauthVersionLast="47" xr6:coauthVersionMax="47" xr10:uidLastSave="{7EE5A891-4465-4C71-A52B-6C25C358BFB1}"/>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9" i="3" l="1"/>
  <c r="L2" i="9"/>
  <c r="J2" i="9"/>
  <c r="I2" i="9"/>
  <c r="G2" i="9"/>
  <c r="B2" i="9"/>
  <c r="D2" i="3"/>
  <c r="G3"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3" i="9"/>
  <c r="G3" i="9"/>
  <c r="I3" i="9"/>
  <c r="J3" i="9"/>
  <c r="L3" i="9"/>
  <c r="D3" i="3"/>
  <c r="D4" i="3"/>
  <c r="D6" i="3"/>
  <c r="D8"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G2" i="1"/>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5"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alcChain>
</file>

<file path=xl/sharedStrings.xml><?xml version="1.0" encoding="utf-8"?>
<sst xmlns="http://schemas.openxmlformats.org/spreadsheetml/2006/main" count="180280" uniqueCount="39124">
  <si>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</si>
  <si>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</si>
  <si>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</si>
  <si>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</si>
  <si>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</si>
  <si>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</si>
  <si>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</si>
  <si>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</si>
  <si>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</si>
  <si>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</si>
  <si>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</si>
  <si>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</si>
  <si>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</si>
  <si>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</si>
  <si>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</si>
  <si>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</si>
  <si>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</si>
  <si>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</si>
  <si>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</si>
  <si>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</si>
  <si>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</si>
  <si>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</si>
  <si>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</si>
  <si>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</si>
  <si>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</si>
  <si>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</si>
  <si>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</si>
  <si>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</si>
  <si>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</si>
  <si>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</si>
  <si>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</si>
  <si>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</si>
  <si>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</si>
  <si>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</si>
  <si>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</si>
  <si>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</si>
  <si>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</si>
  <si>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</si>
  <si>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</si>
  <si>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</si>
  <si>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</si>
  <si>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</si>
  <si>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</si>
  <si>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</si>
  <si>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</si>
  <si>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</si>
  <si>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</si>
  <si>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</si>
  <si>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</si>
  <si>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</si>
  <si>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</si>
  <si>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</si>
  <si>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</si>
  <si>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</si>
  <si>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</si>
  <si>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</si>
  <si>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</si>
  <si>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</si>
  <si>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</si>
  <si>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</si>
  <si>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</si>
  <si>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</si>
  <si>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</si>
  <si>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</si>
  <si>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</si>
  <si>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</si>
  <si>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</si>
  <si>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</si>
  <si>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</si>
  <si>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</si>
  <si>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</si>
  <si>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</si>
  <si>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</si>
  <si>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</si>
  <si>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</si>
  <si>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</si>
  <si>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</si>
  <si>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</si>
  <si>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</si>
  <si>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</si>
  <si>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</si>
  <si>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</si>
  <si>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</si>
  <si>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</si>
  <si>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</si>
  <si>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</si>
  <si>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</si>
  <si>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</si>
  <si>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</si>
  <si>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</si>
  <si>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</si>
  <si>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</si>
  <si>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</si>
  <si>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</si>
  <si>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</si>
  <si>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</si>
  <si>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</si>
  <si>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</si>
  <si>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</si>
  <si>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</si>
  <si>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</si>
  <si>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</si>
  <si>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</si>
  <si>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</si>
  <si>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</si>
  <si>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</si>
  <si>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</si>
  <si>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</si>
  <si>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</si>
  <si>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</si>
  <si>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</si>
  <si>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</si>
  <si>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</si>
  <si>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</si>
  <si>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</si>
  <si>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</si>
  <si>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</si>
  <si>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</si>
  <si>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</si>
  <si>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</si>
  <si>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</si>
  <si>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</si>
  <si>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</si>
  <si>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</si>
  <si>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</si>
  <si>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</si>
  <si>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</si>
  <si>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</si>
  <si>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</si>
  <si>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</si>
  <si>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</si>
  <si>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</si>
  <si>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</si>
  <si>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</si>
  <si>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</si>
  <si>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</si>
  <si>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</si>
  <si>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</si>
  <si>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</si>
  <si>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</si>
  <si>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</si>
  <si>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</si>
  <si>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</si>
  <si>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</si>
  <si>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</si>
  <si>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</si>
  <si>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</si>
  <si>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</si>
  <si>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</si>
  <si>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</si>
  <si>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</si>
  <si>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</si>
  <si>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</si>
  <si>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</si>
  <si>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</si>
  <si>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</si>
  <si>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</si>
  <si>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</si>
  <si>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</si>
  <si>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</si>
  <si>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</si>
  <si>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</si>
  <si>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</si>
  <si>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</si>
  <si>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</si>
  <si>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</si>
  <si>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</si>
  <si>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</si>
  <si>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</si>
  <si>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</si>
  <si>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</si>
  <si>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</si>
  <si>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</si>
  <si>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</si>
  <si>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</si>
  <si>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</si>
  <si>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</si>
  <si>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</si>
  <si>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</si>
  <si>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</si>
  <si>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</si>
  <si>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</si>
  <si>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</si>
  <si>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</si>
  <si>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</si>
  <si>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</si>
  <si>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</si>
  <si>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</si>
  <si>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</si>
  <si>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</si>
  <si>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</si>
  <si>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</si>
  <si>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</si>
  <si>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</si>
  <si>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</si>
  <si>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</si>
  <si>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</si>
  <si>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</si>
  <si>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</si>
  <si>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</si>
  <si>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</si>
  <si>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</si>
  <si>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</si>
  <si>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</si>
  <si>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</si>
  <si>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</si>
  <si>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</si>
  <si>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</si>
  <si>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</si>
  <si>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</si>
  <si>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</si>
  <si>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</si>
  <si>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</si>
  <si>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</si>
  <si>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</si>
  <si>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</si>
  <si>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</si>
  <si>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</si>
  <si>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</si>
  <si>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</si>
  <si>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</si>
  <si>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</si>
  <si>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</si>
  <si>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</si>
  <si>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</si>
  <si>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</si>
  <si>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</si>
  <si>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</si>
  <si>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</si>
  <si>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</si>
  <si>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</si>
  <si>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</si>
  <si>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</si>
  <si>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</si>
  <si>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</si>
  <si>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</si>
  <si>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</si>
  <si>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</si>
  <si>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</si>
  <si>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</si>
  <si>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</si>
  <si>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</si>
  <si>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</si>
  <si>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</si>
  <si>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</si>
  <si>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</si>
  <si>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</si>
  <si>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</si>
  <si>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</si>
  <si>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</si>
  <si>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</si>
  <si>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</si>
  <si>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</si>
  <si>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</si>
  <si>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</si>
  <si>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</si>
  <si>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</si>
  <si>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</si>
  <si>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</si>
  <si>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</si>
  <si>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</si>
  <si>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</si>
  <si>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</si>
  <si>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</si>
  <si>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</si>
  <si>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</si>
  <si>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</si>
  <si>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</si>
  <si>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</si>
  <si>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</si>
  <si>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</si>
  <si>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</si>
  <si>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</si>
  <si>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</si>
  <si>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</si>
  <si>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</si>
  <si>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</si>
  <si>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</si>
  <si>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</si>
  <si>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</si>
  <si>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</si>
  <si>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</si>
  <si>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</si>
  <si>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</si>
  <si>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</si>
  <si>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</si>
  <si>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</si>
  <si>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</si>
  <si>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</si>
  <si>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</si>
  <si>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</si>
  <si>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</si>
  <si>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</si>
  <si>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</si>
  <si>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</si>
  <si>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</si>
  <si>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</si>
  <si>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</si>
  <si>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</si>
  <si>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</si>
  <si>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</si>
  <si>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</si>
  <si>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</si>
  <si>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</si>
  <si>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</si>
  <si>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</si>
  <si>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</si>
  <si>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</si>
  <si>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</si>
  <si>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</si>
  <si>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</si>
  <si>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</si>
  <si>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</si>
  <si>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</si>
  <si>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</si>
  <si>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</si>
  <si>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</si>
  <si>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</si>
  <si>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</si>
  <si>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</si>
  <si>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</si>
  <si>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</si>
  <si>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</si>
  <si>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</si>
  <si>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</si>
  <si>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</si>
  <si>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</si>
  <si>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</si>
  <si>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</si>
  <si>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</si>
  <si>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</si>
  <si>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</si>
  <si>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</si>
  <si>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</si>
  <si>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</si>
  <si>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</si>
  <si>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</si>
  <si>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</si>
  <si>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</si>
  <si>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</si>
  <si>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</si>
  <si>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</si>
  <si>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</si>
  <si>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</si>
  <si>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</si>
  <si>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</si>
  <si>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</si>
  <si>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</si>
  <si>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</si>
  <si>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</si>
  <si>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</si>
  <si>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</si>
  <si>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</si>
  <si>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</si>
  <si>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</si>
  <si>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</si>
  <si>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</si>
  <si>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</si>
  <si>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</si>
  <si>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</si>
  <si>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</si>
  <si>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</si>
  <si>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</si>
  <si>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</si>
  <si>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</si>
  <si>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</si>
  <si>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</si>
  <si>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</si>
  <si>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</si>
  <si>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</si>
  <si>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</si>
  <si>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</si>
  <si>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</si>
  <si>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</si>
  <si>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</si>
  <si>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</si>
  <si>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</si>
  <si>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</si>
  <si>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</si>
  <si>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</si>
  <si>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</si>
  <si>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</si>
  <si>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</si>
  <si>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</si>
  <si>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</si>
  <si>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</si>
  <si>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</si>
  <si>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</si>
  <si>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</si>
  <si>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</si>
  <si>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</si>
  <si>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</si>
  <si>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</si>
  <si>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</si>
  <si>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</si>
  <si>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</si>
  <si>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</si>
  <si>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</si>
  <si>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</si>
  <si>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</si>
  <si>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</si>
  <si>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</si>
  <si>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</si>
  <si>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</si>
  <si>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</si>
  <si>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</si>
  <si>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</si>
  <si>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</si>
  <si>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</si>
  <si>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</si>
  <si>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</si>
  <si>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</si>
  <si>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</si>
  <si>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</si>
  <si>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</si>
  <si>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</si>
  <si>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</si>
  <si>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</si>
  <si>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</si>
  <si>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</si>
  <si>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</si>
  <si>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</si>
  <si>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</si>
  <si>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</si>
  <si>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</si>
  <si>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</si>
  <si>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</si>
  <si>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</si>
  <si>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</si>
  <si>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</si>
  <si>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</si>
  <si>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</si>
  <si>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</si>
  <si>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</si>
  <si>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</si>
  <si>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</si>
  <si>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</si>
  <si>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</si>
  <si>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</si>
  <si>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</si>
  <si>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</si>
  <si>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</si>
  <si>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</si>
  <si>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</si>
  <si>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</si>
  <si>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</si>
  <si>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</si>
  <si>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</si>
  <si>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</si>
  <si>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</si>
  <si>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</si>
  <si>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</si>
  <si>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</si>
  <si>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</si>
  <si>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</si>
  <si>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</si>
  <si>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</si>
  <si>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</si>
  <si>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</si>
  <si>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</si>
  <si>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</si>
  <si>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</si>
  <si>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</si>
  <si>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</si>
  <si>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</si>
  <si>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</si>
  <si>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</si>
  <si>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</si>
  <si>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</si>
  <si>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</si>
  <si>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</si>
  <si>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</si>
  <si>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</si>
  <si>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</si>
  <si>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</si>
  <si>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</si>
  <si>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</si>
  <si>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</si>
  <si>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</si>
  <si>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</si>
  <si>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</si>
  <si>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</si>
  <si>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</si>
  <si>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</si>
  <si>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</si>
  <si>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</si>
  <si>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</si>
  <si>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</si>
  <si>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</si>
  <si>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</si>
  <si>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</si>
  <si>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</si>
  <si>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</si>
  <si>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</si>
  <si>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</si>
  <si>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</si>
  <si>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</si>
  <si>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</si>
  <si>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</si>
  <si>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</si>
  <si>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</si>
  <si>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</si>
  <si>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</si>
  <si>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</si>
  <si>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</si>
  <si>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</si>
  <si>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</si>
  <si>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</si>
  <si>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</si>
  <si>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</si>
  <si>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</si>
  <si>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</si>
  <si>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</si>
  <si>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</si>
  <si>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</si>
  <si>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</si>
  <si>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</si>
  <si>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</si>
  <si>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</si>
  <si>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</si>
  <si>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</si>
  <si>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</si>
  <si>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</si>
  <si>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</si>
  <si>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</si>
  <si>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</si>
  <si>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</si>
  <si>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</si>
  <si>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</si>
  <si>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</si>
  <si>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</si>
  <si>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</si>
  <si>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</si>
  <si>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</si>
  <si>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</si>
  <si>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</si>
  <si>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</si>
  <si>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</si>
  <si>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</si>
  <si>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</si>
  <si>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</si>
  <si>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</si>
  <si>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</si>
  <si>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</si>
  <si>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</si>
  <si>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</si>
  <si>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</si>
  <si>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</si>
  <si>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</si>
  <si>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</si>
  <si>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</si>
  <si>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</si>
  <si>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</si>
  <si>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</si>
  <si>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</si>
  <si>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</si>
  <si>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</si>
  <si>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</si>
  <si>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</si>
  <si>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</si>
  <si>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</si>
  <si>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</si>
  <si>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</si>
  <si>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</si>
  <si>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</si>
  <si>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</si>
  <si>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</si>
  <si>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</si>
  <si>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</si>
  <si>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</si>
  <si>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</si>
  <si>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</si>
  <si>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</si>
  <si>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</si>
  <si>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</si>
  <si>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</si>
  <si>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</si>
  <si>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</si>
  <si>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</si>
  <si>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</si>
  <si>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</si>
  <si>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</si>
  <si>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</si>
  <si>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</si>
  <si>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</si>
  <si>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</si>
  <si>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</si>
  <si>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</si>
  <si>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</si>
  <si>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</si>
  <si>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</si>
  <si>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</si>
  <si>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</si>
  <si>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</si>
  <si>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</si>
  <si>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</si>
  <si>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</si>
  <si>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</si>
  <si>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</si>
  <si>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</si>
  <si>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</si>
  <si>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</si>
  <si>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</si>
  <si>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</si>
  <si>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</si>
  <si>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</si>
  <si>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</si>
  <si>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</si>
  <si>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</si>
  <si>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</si>
  <si>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</si>
  <si>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</si>
  <si>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</si>
  <si>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</si>
  <si>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</si>
  <si>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</si>
  <si>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</si>
  <si>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</si>
  <si>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</si>
  <si>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</si>
  <si>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</si>
  <si>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</si>
  <si>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</si>
  <si>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</si>
  <si>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</si>
  <si>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</si>
  <si>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</si>
  <si>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</si>
  <si>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</si>
  <si>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</si>
  <si>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</si>
  <si>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</si>
  <si>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</si>
  <si>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</si>
  <si>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</si>
  <si>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</si>
  <si>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</si>
  <si>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</si>
  <si>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</si>
  <si>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</si>
  <si>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</si>
  <si>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</si>
  <si>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</si>
  <si>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</si>
  <si>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</si>
  <si>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</si>
  <si>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</si>
  <si>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</si>
  <si>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</si>
  <si>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</si>
  <si>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</si>
  <si>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</si>
  <si>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</si>
  <si>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</si>
  <si>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</si>
  <si>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</si>
  <si>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</si>
  <si>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</si>
  <si>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</si>
  <si>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</si>
  <si>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</si>
  <si>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</si>
  <si>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</si>
  <si>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</si>
  <si>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</si>
  <si>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</si>
  <si>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</si>
  <si>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</si>
  <si>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</si>
  <si>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</si>
  <si>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</si>
  <si>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</si>
  <si>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</si>
  <si>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</si>
  <si>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</si>
  <si>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</si>
  <si>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</si>
  <si>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</si>
  <si>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</si>
  <si>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</si>
  <si>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</si>
  <si>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</si>
  <si>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</si>
  <si>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</si>
  <si>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</si>
  <si>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</si>
  <si>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</si>
  <si>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</si>
  <si>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</si>
  <si>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</si>
  <si>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</si>
  <si>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</si>
  <si>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</si>
  <si>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</si>
  <si>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</si>
  <si>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</si>
  <si>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</si>
  <si>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</si>
  <si>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</si>
  <si>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</si>
  <si>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</si>
  <si>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</si>
  <si>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</si>
  <si>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</si>
  <si>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</si>
  <si>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</si>
  <si>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</si>
  <si>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</si>
  <si>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</si>
  <si>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</si>
  <si>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</si>
  <si>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</si>
  <si>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</si>
  <si>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</si>
  <si>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</si>
  <si>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</si>
  <si>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</si>
  <si>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</si>
  <si>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</si>
  <si>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</si>
  <si>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</si>
  <si>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</si>
  <si>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</si>
  <si>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</si>
  <si>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</si>
  <si>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</si>
  <si>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</si>
  <si>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</si>
  <si>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</si>
  <si>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</si>
  <si>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</si>
  <si>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</si>
  <si>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</si>
  <si>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</si>
  <si>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</si>
  <si>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</si>
  <si>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</si>
  <si>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</si>
  <si>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</si>
  <si>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</si>
  <si>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</si>
  <si>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</si>
  <si>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</si>
  <si>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</si>
  <si>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</si>
  <si>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</si>
  <si>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</si>
  <si>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</si>
  <si>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</si>
  <si>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</si>
  <si>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</si>
  <si>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</si>
  <si>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</si>
  <si>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</si>
  <si>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</si>
  <si>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</si>
  <si>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</si>
  <si>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</si>
  <si>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</si>
  <si>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</si>
  <si>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</si>
  <si>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</si>
  <si>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</si>
  <si>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</si>
  <si>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</si>
  <si>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</si>
  <si>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</si>
  <si>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</si>
  <si>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</si>
  <si>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</si>
  <si>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</si>
  <si>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</si>
  <si>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</si>
  <si>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</si>
  <si>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</si>
  <si>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</si>
  <si>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</si>
  <si>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</si>
  <si>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</si>
  <si>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</si>
  <si>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</si>
  <si>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</si>
  <si>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</si>
  <si>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</si>
  <si>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</si>
  <si>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</si>
  <si>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</si>
  <si>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</si>
  <si>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</si>
  <si>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</si>
  <si>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</si>
  <si>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</si>
  <si>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</si>
  <si>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</si>
  <si>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</si>
  <si>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</si>
  <si>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</si>
  <si>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</si>
  <si>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</si>
  <si>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</si>
  <si>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</si>
  <si>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</si>
  <si>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</si>
  <si>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</si>
  <si>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</si>
  <si>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</si>
  <si>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</si>
  <si>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</si>
  <si>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</si>
  <si>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</si>
  <si>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</si>
  <si>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</si>
  <si>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</si>
  <si>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</si>
  <si>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</si>
  <si>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</si>
  <si>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</si>
  <si>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</si>
  <si>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</si>
  <si>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</si>
  <si>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</si>
  <si>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</si>
  <si>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</si>
  <si>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</si>
  <si>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</si>
  <si>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</si>
  <si>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</si>
  <si>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</si>
  <si>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</si>
  <si>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</si>
  <si>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</si>
  <si>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</si>
  <si>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</si>
  <si>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</si>
  <si>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</si>
  <si>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</si>
  <si>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</si>
  <si>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</si>
  <si>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</si>
  <si>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</si>
  <si>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</si>
  <si>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</si>
  <si>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</si>
  <si>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</si>
  <si>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</si>
  <si>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</si>
  <si>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</si>
  <si>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</si>
  <si>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</si>
  <si>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</si>
  <si>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</si>
  <si>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</si>
  <si>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</si>
  <si>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</si>
  <si>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</si>
  <si>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</si>
  <si>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</si>
  <si>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</si>
  <si>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</si>
  <si>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</si>
  <si>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</si>
  <si>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</si>
  <si>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</si>
  <si>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</si>
  <si>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</si>
  <si>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</si>
  <si>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</si>
  <si>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</si>
  <si>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</si>
  <si>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</si>
  <si>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</si>
  <si>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</si>
  <si>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</si>
  <si>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</si>
  <si>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</si>
  <si>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</si>
  <si>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</si>
  <si>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</si>
  <si>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</si>
  <si>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</si>
  <si>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</si>
  <si>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</si>
  <si>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</si>
  <si>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</si>
  <si>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</si>
  <si>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</si>
  <si>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</si>
  <si>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</si>
  <si>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</si>
  <si>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</si>
  <si>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</si>
  <si>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</si>
  <si>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</si>
  <si>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</si>
  <si>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</si>
  <si>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</si>
  <si>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</si>
  <si>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</si>
  <si>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</si>
  <si>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</si>
  <si>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</si>
  <si>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</si>
  <si>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</si>
  <si>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</si>
  <si>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</si>
  <si>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</si>
  <si>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</si>
  <si>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</si>
  <si>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</si>
  <si>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</si>
  <si>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</si>
  <si>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</si>
  <si>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</si>
  <si>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</si>
  <si>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</si>
  <si>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</si>
  <si>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</si>
  <si>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</si>
  <si>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</si>
  <si>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</si>
  <si>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</si>
  <si>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</si>
  <si>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</si>
  <si>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</si>
  <si>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</si>
  <si>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</si>
  <si>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</si>
  <si>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</si>
  <si>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</si>
  <si>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</si>
  <si>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</si>
  <si>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</si>
  <si>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</si>
  <si>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</si>
  <si>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</si>
  <si>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</si>
  <si>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</si>
  <si>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</si>
  <si>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</si>
  <si>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</si>
  <si>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</si>
  <si>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</si>
  <si>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</si>
  <si>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</si>
  <si>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</si>
  <si>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</si>
  <si>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</si>
  <si>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</si>
  <si>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</si>
  <si>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</si>
  <si>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</si>
  <si>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</si>
  <si>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</si>
  <si>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</si>
  <si>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</si>
  <si>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</si>
  <si>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</si>
  <si>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</si>
  <si>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</si>
  <si>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</si>
  <si>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</si>
  <si>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</si>
  <si>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</si>
  <si>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</si>
  <si>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</si>
  <si>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</si>
  <si>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</si>
  <si>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</si>
  <si>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</si>
  <si>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</si>
  <si>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</si>
  <si>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</si>
  <si>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</si>
  <si>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</si>
  <si>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</si>
  <si>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</si>
  <si>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</si>
  <si>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</si>
  <si>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</si>
  <si>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</si>
  <si>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</si>
  <si>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</si>
  <si>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</si>
  <si>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</si>
  <si>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</si>
  <si>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</si>
  <si>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</si>
  <si>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</si>
  <si>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</si>
  <si>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</si>
  <si>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</si>
  <si>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</si>
  <si>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</si>
  <si>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</si>
  <si>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</si>
  <si>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</si>
  <si>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</si>
  <si>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</si>
  <si>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</si>
  <si>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</si>
  <si>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</si>
  <si>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</si>
  <si>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</si>
  <si>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</si>
  <si>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</si>
  <si>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</si>
  <si>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</si>
  <si>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</si>
  <si>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</si>
  <si>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</si>
  <si>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</si>
  <si>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</si>
  <si>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</si>
  <si>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</si>
  <si>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</si>
  <si>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</si>
  <si>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</si>
  <si>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</si>
  <si>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</si>
  <si>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</si>
  <si>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</si>
  <si>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</si>
  <si>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</si>
  <si>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</si>
  <si>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</si>
  <si>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</si>
  <si>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</si>
  <si>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</si>
  <si>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</si>
  <si>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</si>
  <si>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</si>
  <si>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</si>
  <si>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</si>
  <si>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</si>
  <si>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</si>
  <si>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</si>
  <si>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</si>
  <si>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</si>
  <si>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</si>
  <si>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</si>
  <si>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</si>
  <si>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</si>
  <si>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</si>
  <si>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</si>
  <si>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</si>
  <si>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</si>
  <si>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</si>
  <si>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</si>
  <si>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</si>
  <si>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</si>
  <si>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</si>
  <si>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</si>
  <si>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</si>
  <si>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</si>
  <si>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</si>
  <si>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</si>
  <si>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</si>
  <si>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</si>
  <si>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</si>
  <si>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</si>
  <si>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</si>
  <si>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</si>
  <si>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</si>
  <si>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</si>
  <si>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</si>
  <si>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</si>
  <si>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</si>
  <si>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</si>
  <si>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</si>
  <si>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</si>
  <si>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</si>
  <si>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</si>
  <si>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</si>
  <si>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</si>
  <si>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</si>
  <si>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</si>
  <si>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</si>
  <si>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</si>
  <si>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</si>
  <si>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</si>
  <si>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</si>
  <si>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</si>
  <si>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</si>
  <si>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</si>
  <si>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</si>
  <si>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</si>
  <si>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</si>
  <si>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</si>
  <si>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</si>
  <si>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</si>
  <si>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</si>
  <si>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</si>
  <si>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</si>
  <si>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</si>
  <si>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</si>
  <si>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</si>
  <si>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</si>
  <si>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</si>
  <si>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</si>
  <si>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</si>
  <si>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</si>
  <si>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</si>
  <si>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</si>
  <si>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</si>
  <si>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</si>
  <si>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</si>
  <si>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</si>
  <si>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</si>
  <si>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</si>
  <si>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</si>
  <si>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</si>
  <si>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</si>
  <si>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</si>
  <si>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</si>
  <si>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</si>
  <si>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</si>
  <si>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</si>
  <si>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</si>
  <si>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</si>
  <si>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</si>
  <si>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</si>
  <si>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</si>
  <si>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</si>
  <si>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</si>
  <si>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</si>
  <si>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</si>
  <si>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</si>
  <si>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</si>
  <si>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</si>
  <si>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</si>
  <si>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</si>
  <si>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</si>
  <si>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</si>
  <si>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</si>
  <si>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</si>
  <si>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</si>
  <si>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</si>
  <si>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</si>
  <si>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</si>
  <si>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</si>
  <si>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</si>
  <si>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</si>
  <si>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</si>
  <si>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</si>
  <si>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</si>
  <si>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</si>
  <si>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</si>
  <si>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</si>
  <si>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</si>
  <si>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</si>
  <si>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</si>
  <si>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</si>
  <si>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</si>
  <si>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</si>
  <si>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</si>
  <si>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</si>
  <si>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</si>
  <si>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</si>
  <si>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</si>
  <si>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</si>
  <si>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</si>
  <si>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</si>
  <si>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</si>
  <si>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</si>
  <si>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</si>
  <si>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</si>
  <si>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</si>
  <si>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</si>
  <si>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</si>
  <si>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</si>
  <si>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</si>
  <si>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</si>
  <si>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</si>
  <si>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</si>
  <si>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</si>
  <si>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</si>
  <si>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</si>
  <si>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</si>
  <si>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</si>
  <si>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</si>
  <si>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</si>
  <si>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</si>
  <si>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</si>
  <si>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</si>
  <si>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</si>
  <si>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</si>
  <si>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</si>
  <si>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</si>
  <si>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</si>
  <si>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</si>
  <si>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</si>
  <si>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</si>
  <si>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</si>
  <si>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</si>
  <si>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</si>
  <si>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</si>
  <si>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</si>
  <si>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</si>
  <si>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</si>
  <si>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</si>
  <si>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</si>
  <si>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</si>
  <si>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</si>
  <si>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</si>
  <si>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</si>
  <si>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</si>
  <si>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</si>
  <si>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</si>
  <si>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</si>
  <si>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</si>
  <si>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</si>
  <si>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</si>
  <si>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</si>
  <si>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</si>
  <si>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</si>
  <si>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</si>
  <si>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</si>
  <si>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</si>
  <si>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</si>
  <si>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</si>
  <si>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</si>
  <si>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</si>
  <si>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</si>
  <si>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</si>
  <si>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</si>
  <si>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</si>
  <si>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</si>
  <si>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</si>
  <si>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</si>
  <si>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</si>
  <si>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</si>
  <si>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</si>
  <si>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</si>
  <si>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</si>
  <si>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</si>
  <si>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</si>
  <si>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</si>
  <si>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</si>
  <si>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</si>
  <si>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</si>
  <si>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</si>
  <si>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</si>
  <si>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</si>
  <si>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</si>
  <si>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</si>
  <si>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</si>
  <si>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</si>
  <si>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</si>
  <si>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</si>
  <si>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</si>
  <si>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</si>
  <si>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</si>
  <si>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</si>
  <si>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</si>
  <si>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</si>
  <si>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</si>
  <si>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</si>
  <si>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</si>
  <si>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</si>
  <si>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</si>
  <si>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</si>
  <si>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</si>
  <si>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</si>
  <si>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</si>
  <si>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</si>
  <si>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</si>
  <si>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</si>
  <si>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</si>
  <si>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</si>
  <si>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</si>
  <si>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</si>
  <si>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</si>
  <si>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</si>
  <si>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</si>
  <si>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</si>
  <si>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</si>
  <si>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</si>
  <si>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</si>
  <si>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</si>
  <si>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</si>
  <si>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</si>
  <si>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</si>
  <si>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</si>
  <si>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</si>
  <si>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</si>
  <si>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</si>
  <si>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</si>
  <si>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</si>
  <si>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</si>
  <si>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</si>
  <si>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</si>
  <si>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</si>
  <si>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</si>
  <si>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</si>
  <si>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</si>
  <si>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</si>
  <si>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</si>
  <si>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</si>
  <si>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</si>
  <si>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</si>
  <si>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</si>
  <si>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</si>
  <si>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</si>
  <si>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</si>
  <si>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</si>
  <si>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</si>
  <si>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</si>
  <si>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</si>
  <si>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</si>
  <si>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</si>
  <si>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</si>
  <si>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</si>
  <si>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</si>
  <si>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</si>
  <si>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</si>
  <si>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</si>
  <si>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</si>
  <si>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</si>
  <si>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</si>
  <si>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</si>
  <si>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</si>
  <si>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</si>
  <si>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</si>
  <si>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</si>
  <si>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</si>
  <si>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</si>
  <si>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</si>
  <si>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</si>
  <si>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</si>
  <si>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</si>
  <si>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</si>
  <si>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</si>
  <si>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</si>
  <si>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</si>
  <si>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</si>
  <si>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</si>
  <si>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</si>
  <si>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</si>
  <si>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</si>
  <si>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</si>
  <si>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</si>
  <si>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</si>
  <si>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</si>
  <si>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</si>
  <si>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</si>
  <si>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</si>
  <si>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</si>
  <si>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</si>
  <si>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</si>
  <si>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</si>
  <si>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</si>
  <si>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</si>
  <si>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</si>
  <si>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</si>
  <si>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</si>
  <si>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</si>
  <si>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</si>
  <si>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</si>
  <si>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</si>
  <si>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</si>
  <si>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</si>
  <si>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</si>
  <si>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</si>
  <si>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</si>
  <si>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</si>
  <si>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</si>
  <si>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</si>
  <si>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</si>
  <si>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</si>
  <si>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</si>
  <si>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</si>
  <si>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</si>
  <si>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</si>
  <si>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</si>
  <si>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</si>
  <si>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</si>
  <si>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</si>
  <si>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</si>
  <si>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</si>
  <si>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</si>
  <si>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</si>
  <si>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</si>
  <si>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</si>
  <si>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</si>
  <si>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</si>
  <si>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</si>
  <si>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</si>
  <si>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</si>
  <si>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</si>
  <si>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</si>
  <si>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</si>
  <si>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</si>
  <si>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</si>
  <si>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</si>
  <si>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</si>
  <si>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</si>
  <si>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</si>
  <si>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</si>
  <si>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</si>
  <si>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</si>
  <si>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</si>
  <si>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</si>
  <si>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</si>
  <si>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</si>
  <si>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</si>
  <si>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</si>
  <si>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</si>
  <si>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</si>
  <si>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</si>
  <si>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</si>
  <si>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</si>
  <si>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</si>
  <si>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</si>
  <si>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</si>
  <si>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</si>
  <si>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</si>
  <si>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</si>
  <si>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</si>
  <si>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</si>
  <si>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</si>
  <si>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</si>
  <si>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</si>
  <si>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</si>
  <si>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</si>
  <si>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</si>
  <si>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</si>
  <si>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</si>
  <si>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</si>
  <si>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</si>
  <si>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</si>
  <si>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</si>
  <si>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</si>
  <si>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</si>
  <si>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</si>
  <si>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</si>
  <si>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</si>
  <si>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</si>
  <si>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</si>
  <si>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</si>
  <si>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</si>
  <si>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</si>
  <si>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</si>
  <si>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</si>
  <si>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</si>
  <si>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</si>
  <si>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</si>
  <si>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</si>
  <si>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</si>
  <si>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</si>
  <si>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</si>
  <si>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</si>
  <si>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</si>
  <si>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</si>
  <si>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</si>
  <si>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</si>
  <si>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</si>
  <si>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</si>
  <si>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</si>
  <si>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</si>
  <si>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</si>
  <si>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</si>
  <si>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</si>
  <si>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</si>
  <si>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</si>
  <si>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</si>
  <si>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</si>
  <si>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</si>
  <si>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</si>
  <si>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</si>
  <si>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</si>
  <si>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</si>
  <si>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</si>
  <si>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</si>
  <si>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</si>
  <si>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</si>
  <si>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</si>
  <si>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</si>
  <si>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</si>
  <si>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</si>
  <si>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</si>
  <si>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</si>
  <si>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</si>
  <si>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</si>
  <si>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</si>
  <si>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</si>
  <si>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</si>
  <si>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</si>
  <si>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</si>
  <si>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</si>
  <si>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</si>
  <si>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</si>
  <si>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</si>
  <si>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</si>
  <si>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</si>
  <si>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</si>
  <si>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</si>
  <si>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</si>
  <si>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</si>
  <si>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</si>
  <si>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</si>
  <si>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</si>
  <si>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</si>
  <si>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</si>
  <si>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</si>
  <si>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</si>
  <si>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</si>
  <si>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</si>
  <si>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</si>
  <si>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</si>
  <si>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</si>
  <si>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</si>
  <si>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</si>
  <si>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</si>
  <si>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</si>
  <si>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</si>
  <si>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</si>
  <si>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</si>
  <si>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</si>
  <si>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</si>
  <si>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</si>
  <si>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</si>
  <si>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</si>
  <si>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</si>
  <si>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</si>
  <si>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</si>
  <si>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</si>
  <si>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</si>
  <si>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</si>
  <si>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</si>
  <si>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</si>
  <si>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</si>
  <si>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</si>
  <si>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</si>
  <si>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</si>
  <si>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</si>
  <si>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</si>
  <si>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</si>
  <si>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</si>
  <si>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</si>
  <si>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</si>
  <si>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</si>
  <si>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</si>
  <si>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</si>
  <si>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</si>
  <si>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</si>
  <si>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</si>
  <si>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</si>
  <si>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</si>
  <si>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</si>
  <si>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</si>
  <si>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</si>
  <si>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</si>
  <si>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</si>
  <si>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</si>
  <si>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</si>
  <si>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</si>
  <si>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</si>
  <si>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</si>
  <si>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</si>
  <si>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</si>
  <si>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</si>
  <si>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</si>
  <si>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</si>
  <si>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</si>
  <si>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</si>
  <si>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</si>
  <si>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</si>
  <si>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</si>
  <si>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</si>
  <si>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</si>
  <si>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</si>
  <si>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</si>
  <si>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</si>
  <si>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</si>
  <si>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</si>
  <si>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</si>
  <si>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</si>
  <si>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</si>
  <si>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</si>
  <si>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</si>
  <si>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</si>
  <si>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</si>
  <si>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</si>
  <si>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</si>
  <si>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</si>
  <si>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</si>
  <si>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</si>
  <si>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</si>
  <si>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</si>
  <si>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</si>
  <si>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</si>
  <si>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</si>
  <si>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</si>
  <si>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</si>
  <si>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</si>
  <si>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</si>
  <si>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</si>
  <si>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</si>
  <si>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</si>
  <si>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</si>
  <si>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</si>
  <si>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</si>
  <si>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</si>
  <si>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</si>
  <si>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</si>
  <si>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</si>
  <si>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</si>
  <si>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</si>
  <si>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</si>
  <si>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</si>
  <si>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</si>
  <si>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</si>
  <si>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</si>
  <si>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</si>
  <si>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</si>
  <si>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</si>
  <si>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</si>
  <si>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</si>
  <si>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</si>
  <si>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</si>
  <si>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</si>
  <si>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</si>
  <si>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</si>
  <si>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</si>
  <si>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</si>
  <si>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</si>
  <si>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</si>
  <si>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</si>
  <si>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</si>
  <si>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</si>
  <si>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</si>
  <si>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</si>
  <si>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</si>
  <si>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</si>
  <si>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</si>
  <si>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</si>
  <si>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</si>
  <si>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</si>
  <si>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</si>
  <si>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</si>
  <si>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</si>
  <si>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</si>
  <si>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</si>
  <si>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</si>
  <si>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</si>
  <si>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</si>
  <si>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</si>
  <si>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</si>
  <si>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</si>
  <si>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</si>
  <si>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</si>
  <si>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</si>
  <si>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</si>
  <si>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</si>
  <si>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</si>
  <si>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</si>
  <si>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</si>
  <si>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</si>
  <si>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</si>
  <si>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</si>
  <si>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</si>
  <si>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</si>
  <si>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</si>
  <si>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</si>
  <si>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</si>
  <si>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</si>
  <si>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</si>
  <si>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</si>
  <si>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</si>
  <si>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</si>
  <si>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</si>
  <si>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</si>
  <si>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</si>
  <si>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</si>
  <si>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</si>
  <si>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</si>
  <si>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</si>
  <si>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</si>
  <si>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</si>
  <si>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</si>
  <si>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</si>
  <si>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</si>
  <si>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</si>
  <si>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</si>
  <si>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</si>
  <si>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</si>
  <si>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</si>
  <si>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</si>
  <si>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</si>
  <si>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</si>
  <si>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</si>
  <si>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</si>
  <si>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</si>
  <si>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</si>
  <si>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</si>
  <si>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</si>
  <si>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</si>
  <si>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</si>
  <si>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</si>
  <si>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</si>
  <si>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</si>
  <si>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</si>
  <si>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</si>
  <si>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</si>
  <si>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</si>
  <si>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</si>
  <si>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</si>
  <si>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</si>
  <si>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</si>
  <si>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</si>
  <si>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</si>
  <si>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</si>
  <si>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</si>
  <si>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</si>
  <si>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</si>
  <si>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</si>
  <si>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</si>
  <si>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</si>
  <si>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</si>
  <si>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</si>
  <si>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</si>
  <si>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</si>
  <si>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</si>
  <si>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</si>
  <si>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</si>
  <si>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</si>
  <si>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</si>
  <si>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</si>
  <si>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</si>
  <si>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</si>
  <si>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</si>
  <si>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</si>
  <si>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</si>
  <si>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</si>
  <si>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</si>
  <si>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</si>
  <si>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</si>
  <si>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</si>
  <si>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</si>
  <si>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</si>
  <si>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</si>
  <si>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</si>
  <si>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</si>
  <si>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</si>
  <si>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</si>
  <si>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</si>
  <si>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</si>
  <si>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</si>
  <si>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</si>
  <si>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</si>
  <si>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</si>
  <si>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</si>
  <si>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</si>
  <si>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</si>
  <si>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</si>
  <si>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</si>
  <si>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</si>
  <si>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</si>
  <si>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</si>
  <si>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</si>
  <si>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</si>
  <si>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</si>
  <si>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</si>
  <si>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</si>
  <si>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</si>
  <si>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</si>
  <si>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</si>
  <si>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</si>
  <si>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</si>
  <si>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</si>
  <si>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</si>
  <si>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</si>
  <si>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</si>
  <si>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</si>
  <si>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</si>
  <si>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</si>
  <si>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</si>
  <si>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</si>
  <si>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</si>
  <si>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</si>
  <si>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</si>
  <si>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</si>
  <si>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</si>
  <si>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</si>
  <si>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</si>
  <si>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</si>
  <si>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</si>
  <si>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</si>
  <si>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</si>
  <si>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</si>
  <si>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</si>
  <si>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</si>
  <si>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</si>
  <si>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</si>
  <si>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</si>
  <si>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</si>
  <si>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</si>
  <si>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</si>
  <si>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</si>
  <si>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</si>
  <si>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</si>
  <si>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</si>
  <si>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</si>
  <si>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</si>
  <si>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</si>
  <si>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</si>
  <si>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</si>
  <si>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</si>
  <si>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</si>
  <si>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</si>
  <si>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</si>
  <si>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</si>
  <si>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</si>
  <si>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</si>
  <si>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</si>
  <si>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</si>
  <si>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</si>
  <si>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</si>
  <si>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</si>
  <si>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</si>
  <si>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</si>
  <si>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</si>
  <si>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</si>
  <si>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</si>
  <si>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</si>
  <si>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</si>
  <si>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</si>
  <si>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</si>
  <si>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</si>
  <si>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</si>
  <si>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</si>
  <si>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</si>
  <si>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</si>
  <si>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</si>
  <si>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</si>
  <si>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</si>
  <si>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</si>
  <si>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</si>
  <si>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</si>
  <si>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</si>
  <si>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</si>
  <si>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</si>
  <si>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</si>
  <si>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</si>
  <si>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</si>
  <si>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</si>
  <si>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</si>
  <si>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</si>
  <si>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</si>
  <si>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</si>
  <si>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</si>
  <si>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</si>
  <si>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</si>
  <si>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</si>
  <si>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</si>
  <si>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</si>
  <si>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</si>
  <si>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</si>
  <si>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</si>
  <si>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</si>
  <si>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</si>
  <si>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</si>
  <si>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</si>
  <si>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</si>
  <si>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</si>
  <si>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</si>
  <si>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</si>
  <si>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</si>
  <si>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</si>
  <si>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</si>
  <si>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</si>
  <si>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</si>
  <si>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</si>
  <si>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</si>
  <si>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</si>
  <si>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</si>
  <si>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</si>
  <si>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</si>
  <si>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</si>
  <si>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</si>
  <si>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</si>
  <si>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</si>
  <si>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</si>
  <si>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</si>
  <si>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</si>
  <si>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</si>
  <si>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</si>
  <si>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</si>
  <si>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</si>
  <si>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</si>
  <si>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</si>
  <si>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</si>
  <si>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</si>
  <si>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</si>
  <si>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</si>
  <si>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</si>
  <si>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</si>
  <si>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</si>
  <si>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</si>
  <si>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</si>
  <si>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</si>
  <si>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</si>
  <si>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</si>
  <si>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</si>
  <si>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</si>
  <si>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</si>
  <si>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</si>
  <si>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</si>
  <si>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</si>
  <si>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</si>
  <si>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</si>
  <si>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</si>
  <si>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</si>
  <si>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</si>
  <si>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</si>
  <si>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</si>
  <si>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</si>
  <si>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</si>
  <si>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</si>
  <si>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</si>
  <si>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</si>
  <si>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</si>
  <si>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</si>
  <si>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</si>
  <si>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</si>
  <si>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</si>
  <si>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</si>
  <si>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</si>
  <si>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</si>
  <si>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</si>
  <si>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</si>
  <si>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</si>
  <si>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</si>
  <si>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</si>
  <si>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</si>
  <si>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</si>
  <si>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</si>
  <si>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</si>
  <si>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</si>
  <si>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</si>
  <si>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</si>
  <si>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</si>
  <si>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</si>
  <si>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</si>
  <si>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</si>
  <si>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</si>
  <si>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</si>
  <si>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</si>
  <si>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</si>
  <si>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</si>
  <si>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</si>
  <si>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</si>
  <si>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</si>
  <si>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</si>
  <si>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</si>
  <si>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</si>
  <si>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</si>
  <si>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</si>
  <si>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</si>
  <si>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</si>
  <si>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</si>
  <si>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</si>
  <si>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</si>
  <si>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</si>
  <si>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</si>
  <si>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</si>
  <si>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</si>
  <si>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</si>
  <si>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</si>
  <si>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</si>
  <si>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</si>
  <si>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</si>
  <si>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</si>
  <si>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</si>
  <si>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</si>
  <si>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</si>
  <si>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</si>
  <si>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</si>
  <si>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</si>
  <si>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</si>
  <si>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</si>
  <si>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</si>
  <si>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</si>
  <si>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</si>
  <si>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</si>
  <si>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</si>
  <si>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</si>
  <si>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</si>
  <si>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</si>
  <si>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</si>
  <si>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</si>
  <si>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</si>
  <si>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</si>
  <si>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</si>
  <si>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</si>
  <si>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</si>
  <si>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</si>
  <si>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</si>
  <si>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</si>
  <si>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</si>
  <si>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</si>
  <si>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</si>
  <si>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</si>
  <si>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</si>
  <si>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</si>
  <si>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</si>
  <si>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</si>
  <si>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</si>
  <si>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</si>
  <si>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</si>
  <si>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</si>
  <si>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</si>
  <si>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</si>
  <si>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</si>
  <si>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</si>
  <si>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</si>
  <si>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</si>
  <si>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</si>
  <si>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</si>
  <si>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</si>
  <si>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</si>
  <si>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</si>
  <si>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</si>
  <si>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</si>
  <si>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</si>
  <si>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</si>
  <si>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</si>
  <si>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</si>
  <si>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</si>
  <si>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</si>
  <si>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</si>
  <si>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</si>
  <si>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</si>
  <si>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</si>
  <si>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</si>
  <si>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</si>
  <si>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</si>
  <si>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</si>
  <si>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</si>
  <si>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</si>
  <si>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</si>
  <si>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</si>
  <si>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</si>
  <si>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</si>
  <si>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</si>
  <si>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</si>
  <si>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</si>
  <si>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</si>
  <si>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</si>
  <si>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</si>
  <si>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</si>
  <si>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</si>
  <si>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</si>
  <si>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</si>
  <si>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</si>
  <si>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</si>
  <si>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</si>
  <si>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</si>
  <si>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</si>
  <si>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</si>
  <si>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</si>
  <si>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</si>
  <si>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</si>
  <si>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</si>
  <si>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</si>
  <si>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</si>
  <si>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</si>
  <si>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</si>
  <si>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</si>
  <si>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</si>
  <si>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</si>
  <si>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</si>
  <si>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</si>
  <si>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</si>
  <si>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</si>
  <si>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</si>
  <si>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</si>
  <si>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</si>
  <si>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</si>
  <si>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</si>
  <si>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</si>
  <si>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</si>
  <si>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</si>
  <si>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</si>
  <si>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</si>
  <si>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</si>
  <si>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</si>
  <si>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</si>
  <si>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</si>
  <si>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</si>
  <si>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</si>
  <si>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</si>
  <si>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</si>
  <si>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</si>
  <si>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</si>
  <si>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</si>
  <si>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</si>
  <si>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</si>
  <si>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</si>
  <si>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</si>
  <si>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</si>
  <si>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</si>
  <si>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</si>
  <si>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</si>
  <si>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</si>
  <si>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</si>
  <si>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</si>
  <si>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</si>
  <si>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</si>
  <si>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</si>
  <si>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</si>
  <si>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</si>
  <si>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</si>
  <si>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</si>
  <si>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</si>
  <si>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</si>
  <si>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</si>
  <si>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</si>
  <si>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</si>
  <si>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</si>
  <si>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</si>
  <si>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</si>
  <si>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</si>
  <si>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</si>
  <si>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</si>
  <si>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</si>
  <si>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</si>
  <si>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</si>
  <si>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</si>
  <si>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</si>
  <si>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</si>
  <si>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</si>
  <si>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</si>
  <si>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</si>
  <si>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</si>
  <si>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</si>
  <si>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</si>
  <si>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</si>
  <si>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</si>
  <si>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</si>
  <si>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</si>
  <si>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</si>
  <si>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</si>
  <si>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</si>
  <si>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</si>
  <si>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</si>
  <si>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</si>
  <si>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</si>
  <si>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</si>
  <si>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</si>
  <si>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</si>
  <si>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</si>
  <si>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</si>
  <si>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</si>
  <si>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</si>
  <si>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</si>
  <si>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</si>
  <si>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</si>
  <si>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</si>
  <si>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</si>
  <si>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</si>
  <si>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</si>
  <si>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</si>
  <si>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</si>
  <si>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</si>
  <si>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</si>
  <si>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</si>
  <si>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</si>
  <si>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</si>
  <si>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</si>
  <si>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</si>
  <si>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</si>
  <si>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</si>
  <si>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</si>
  <si>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</si>
  <si>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</si>
  <si>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</si>
  <si>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</si>
  <si>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</si>
  <si>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</si>
  <si>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</si>
  <si>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</si>
  <si>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</si>
  <si>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</si>
  <si>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</si>
  <si>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</si>
  <si>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</si>
  <si>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</si>
  <si>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</si>
  <si>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</si>
  <si>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</si>
  <si>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</si>
  <si>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</si>
  <si>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</si>
  <si>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</si>
  <si>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</si>
  <si>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</si>
  <si>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</si>
  <si>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</si>
  <si>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</si>
  <si>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</si>
  <si>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</si>
  <si>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</si>
  <si>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</si>
  <si>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</si>
  <si>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</si>
  <si>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</si>
  <si>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</si>
  <si>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</si>
  <si>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</si>
  <si>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</si>
  <si>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</si>
  <si>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</si>
  <si>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</si>
  <si>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</si>
  <si>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</si>
  <si>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</si>
  <si>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</si>
  <si>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</si>
  <si>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</si>
  <si>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</si>
  <si>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</si>
  <si>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</si>
  <si>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</si>
  <si>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</si>
  <si>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</si>
  <si>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</si>
  <si>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</si>
  <si>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</si>
  <si>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</si>
  <si>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</si>
  <si>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</si>
  <si>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</si>
  <si>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</si>
  <si>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</si>
  <si>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</si>
  <si>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</si>
  <si>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</si>
  <si>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</si>
  <si>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</si>
  <si>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</si>
  <si>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</si>
  <si>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</si>
  <si>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</si>
  <si>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</si>
  <si>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</si>
  <si>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</si>
  <si>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</si>
  <si>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</si>
  <si>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</si>
  <si>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</si>
  <si>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</si>
  <si>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</si>
  <si>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</si>
  <si>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</si>
  <si>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</si>
  <si>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</si>
  <si>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</si>
  <si>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</si>
  <si>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</si>
  <si>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</si>
  <si>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</si>
  <si>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</si>
  <si>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</si>
  <si>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</si>
  <si>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</si>
  <si>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</si>
  <si>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</si>
  <si>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</si>
  <si>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</si>
  <si>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</si>
  <si>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</si>
  <si>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</si>
  <si>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</si>
  <si>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</si>
  <si>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</si>
  <si>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</si>
  <si>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</si>
  <si>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</si>
  <si>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</si>
  <si>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</si>
  <si>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</si>
  <si>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</si>
  <si>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</si>
  <si>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</si>
  <si>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</si>
  <si>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</si>
  <si>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</si>
  <si>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</si>
  <si>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</si>
  <si>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</si>
  <si>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</si>
  <si>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</si>
  <si>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</si>
  <si>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</si>
  <si>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</si>
  <si>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</si>
  <si>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</si>
  <si>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</si>
  <si>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</si>
  <si>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</si>
  <si>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</si>
  <si>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</si>
  <si>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</si>
  <si>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</si>
  <si>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</si>
  <si>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</si>
  <si>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</si>
  <si>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</si>
  <si>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</si>
  <si>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</si>
  <si>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</si>
  <si>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</si>
  <si>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</si>
  <si>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</si>
  <si>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</si>
  <si>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</si>
  <si>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</si>
  <si>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</si>
  <si>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</si>
  <si>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</si>
  <si>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</si>
  <si>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</si>
  <si>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</si>
  <si>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</si>
  <si>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</si>
  <si>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</si>
  <si>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</si>
  <si>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</si>
  <si>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</si>
  <si>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</si>
  <si>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</si>
  <si>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</si>
  <si>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</si>
  <si>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</si>
  <si>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</si>
  <si>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</si>
  <si>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</si>
  <si>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</si>
  <si>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</si>
  <si>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</si>
  <si>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</si>
  <si>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</si>
  <si>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</si>
  <si>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</si>
  <si>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</si>
  <si>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</si>
  <si>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</si>
  <si>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</si>
  <si>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</si>
  <si>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</si>
  <si>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</si>
  <si>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</si>
  <si>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</si>
  <si>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</si>
  <si>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</si>
  <si>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</si>
  <si>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</si>
  <si>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</si>
  <si>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</si>
  <si>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</si>
  <si>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</si>
  <si>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</si>
  <si>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</si>
  <si>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</si>
  <si>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</si>
  <si>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</si>
  <si>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</si>
  <si>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</si>
  <si>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</si>
  <si>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</si>
  <si>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</si>
  <si>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</si>
  <si>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</si>
  <si>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</si>
  <si>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</si>
  <si>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</si>
  <si>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</si>
  <si>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</si>
  <si>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</si>
  <si>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</si>
  <si>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</si>
  <si>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</si>
  <si>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</si>
  <si>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</si>
  <si>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</si>
  <si>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</si>
  <si>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</si>
  <si>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</si>
  <si>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</si>
  <si>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</si>
  <si>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</si>
  <si>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</si>
  <si>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</si>
  <si>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</si>
  <si>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</si>
  <si>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</si>
  <si>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</si>
  <si>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</si>
  <si>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</si>
  <si>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</si>
  <si>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</si>
  <si>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</si>
  <si>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</si>
  <si>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</si>
  <si>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</si>
  <si>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</si>
  <si>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</si>
  <si>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</si>
  <si>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</si>
  <si>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</si>
  <si>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</si>
  <si>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</si>
  <si>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</si>
  <si>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</si>
  <si>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</si>
  <si>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</si>
  <si>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</si>
  <si>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</si>
  <si>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</si>
  <si>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</si>
  <si>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</si>
  <si>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</si>
  <si>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</si>
  <si>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</si>
  <si>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</si>
  <si>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</si>
  <si>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</si>
  <si>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</si>
  <si>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</si>
  <si>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</si>
  <si>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</si>
  <si>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</si>
  <si>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</si>
  <si>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</si>
  <si>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</si>
  <si>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</si>
  <si>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</si>
  <si>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</si>
  <si>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</si>
  <si>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</si>
  <si>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</si>
  <si>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</si>
  <si>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</si>
  <si>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</si>
  <si>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</si>
  <si>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</si>
  <si>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</si>
  <si>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</si>
  <si>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</si>
  <si>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</si>
  <si>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</si>
  <si>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</si>
  <si>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</si>
  <si>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</si>
  <si>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</si>
  <si>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</si>
  <si>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</si>
  <si>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</si>
  <si>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</si>
  <si>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</si>
  <si>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</si>
  <si>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</si>
  <si>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</si>
  <si>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</si>
  <si>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</si>
  <si>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</si>
  <si>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</si>
  <si>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</si>
  <si>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</si>
  <si>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</si>
  <si>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</si>
  <si>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</si>
  <si>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</si>
  <si>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</si>
  <si>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</si>
  <si>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</si>
  <si>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</si>
  <si>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</si>
  <si>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</si>
  <si>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</si>
  <si>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</si>
  <si>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</si>
  <si>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</si>
  <si>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</si>
  <si>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</si>
  <si>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</si>
  <si>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</si>
  <si>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</si>
  <si>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</si>
  <si>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</si>
  <si>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</si>
  <si>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</si>
  <si>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</si>
  <si>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</si>
  <si>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</si>
  <si>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</si>
  <si>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</si>
  <si>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</si>
  <si>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</si>
  <si>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</si>
  <si>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</si>
  <si>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</si>
  <si>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</si>
  <si>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</si>
  <si>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</si>
  <si>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</si>
  <si>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</si>
  <si>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</si>
  <si>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</si>
  <si>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</si>
  <si>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</si>
  <si>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</si>
  <si>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</si>
  <si>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</si>
  <si>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</si>
  <si>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</si>
  <si>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</si>
  <si>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</si>
  <si>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</si>
  <si>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</si>
  <si>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</si>
  <si>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</si>
  <si>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</si>
  <si>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</si>
  <si>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</si>
  <si>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</si>
  <si>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</si>
  <si>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</si>
  <si>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</si>
  <si>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</si>
  <si>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</si>
  <si>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</si>
  <si>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</si>
  <si>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</si>
  <si>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</si>
  <si>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</si>
  <si>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</si>
  <si>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</si>
  <si>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</si>
  <si>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</si>
  <si>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</si>
  <si>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</si>
  <si>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</si>
  <si>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</si>
  <si>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</si>
  <si>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</si>
  <si>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</si>
  <si>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</si>
  <si>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</si>
  <si>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</si>
  <si>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</si>
  <si>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</si>
  <si>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</si>
  <si>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</si>
  <si>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</si>
  <si>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</si>
  <si>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</si>
  <si>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</si>
  <si>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</si>
  <si>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</si>
  <si>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</si>
  <si>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</si>
  <si>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</si>
  <si>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</si>
  <si>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</si>
  <si>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</si>
  <si>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</si>
  <si>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</si>
  <si>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</si>
  <si>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</si>
  <si>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</si>
  <si>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</si>
  <si>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</si>
  <si>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</si>
  <si>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</si>
  <si>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</si>
  <si>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</si>
  <si>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</si>
  <si>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</si>
  <si>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</si>
  <si>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</si>
  <si>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</si>
  <si>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</si>
  <si>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</si>
  <si>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</si>
  <si>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</si>
  <si>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</si>
  <si>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</si>
  <si>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</si>
  <si>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</si>
  <si>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</si>
  <si>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</si>
  <si>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</si>
  <si>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</si>
  <si>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</si>
  <si>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</si>
  <si>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</si>
  <si>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</si>
  <si>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</si>
  <si>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</si>
  <si>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</si>
  <si>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</si>
  <si>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</si>
  <si>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</si>
  <si>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</si>
  <si>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</si>
  <si>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</si>
  <si>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</si>
  <si>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</si>
  <si>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</si>
  <si>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</si>
  <si>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</si>
  <si>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</si>
  <si>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</si>
  <si>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</si>
  <si>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</si>
  <si>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</si>
  <si>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</si>
  <si>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</si>
  <si>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</si>
  <si>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</si>
  <si>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</si>
  <si>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</si>
  <si>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</si>
  <si>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</si>
  <si>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</si>
  <si>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</si>
  <si>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</si>
  <si>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</si>
  <si>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</si>
  <si>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</si>
  <si>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</si>
  <si>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</si>
  <si>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</si>
  <si>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</si>
  <si>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</si>
  <si>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</si>
  <si>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</si>
  <si>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</si>
  <si>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</si>
  <si>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</si>
  <si>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</si>
  <si>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</si>
  <si>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</si>
  <si>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</si>
  <si>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</si>
  <si>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</si>
  <si>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</si>
  <si>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</si>
  <si>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</si>
  <si>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</si>
  <si>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</si>
  <si>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</si>
  <si>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</si>
  <si>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</si>
  <si>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</si>
  <si>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</si>
  <si>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</si>
  <si>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</si>
  <si>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</si>
  <si>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</si>
  <si>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</si>
  <si>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</si>
  <si>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</si>
  <si>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</si>
  <si>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</si>
  <si>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</si>
  <si>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</si>
  <si>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</si>
  <si>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</si>
  <si>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</si>
  <si>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</si>
  <si>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</si>
  <si>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</si>
  <si>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</si>
  <si>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</si>
  <si>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</si>
  <si>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</si>
  <si>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</si>
  <si>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</si>
  <si>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</si>
  <si>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</si>
  <si>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</si>
  <si>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</si>
  <si>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</si>
  <si>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</si>
  <si>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</si>
  <si>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</si>
  <si>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</si>
  <si>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</si>
  <si>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</si>
  <si>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</si>
  <si>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</si>
  <si>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</si>
  <si>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</si>
  <si>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</si>
  <si>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</si>
  <si>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</si>
  <si>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</si>
  <si>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</si>
  <si>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</si>
  <si>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</si>
  <si>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</si>
  <si>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</si>
  <si>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</si>
  <si>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</si>
  <si>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</si>
  <si>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</si>
  <si>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</si>
  <si>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</si>
  <si>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</si>
  <si>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</si>
  <si>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</si>
  <si>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</si>
  <si>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</si>
  <si>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</si>
  <si>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</si>
  <si>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</si>
  <si>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</si>
  <si>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</si>
  <si>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</si>
  <si>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</si>
  <si>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</si>
  <si>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</si>
  <si>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</si>
  <si>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</si>
  <si>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</si>
  <si>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</si>
  <si>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</si>
  <si>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</si>
  <si>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</si>
  <si>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</si>
  <si>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</si>
  <si>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</si>
  <si>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</si>
  <si>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</si>
  <si>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</si>
  <si>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</si>
  <si>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</si>
  <si>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</si>
  <si>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</si>
  <si>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</si>
  <si>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</si>
  <si>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</si>
  <si>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</si>
  <si>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</si>
  <si>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</si>
  <si>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</si>
  <si>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</si>
  <si>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</si>
  <si>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</si>
  <si>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</si>
  <si>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</si>
  <si>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</si>
  <si>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</si>
  <si>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</si>
  <si>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</si>
  <si>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</si>
  <si>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</si>
  <si>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</si>
  <si>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</si>
  <si>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</si>
  <si>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</si>
  <si>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</si>
  <si>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</si>
  <si>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</si>
  <si>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</si>
  <si>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</si>
  <si>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</si>
  <si>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</si>
  <si>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</si>
  <si>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</si>
  <si>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</si>
  <si>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</si>
  <si>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</si>
  <si>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</si>
  <si>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</si>
  <si>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</si>
  <si>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</si>
  <si>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</si>
  <si>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</si>
  <si>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</si>
  <si>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</si>
  <si>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</si>
  <si>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</si>
  <si>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</si>
  <si>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</si>
  <si>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</si>
  <si>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</si>
  <si>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</si>
  <si>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</si>
  <si>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</si>
  <si>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</si>
  <si>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</si>
  <si>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</si>
  <si>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</si>
  <si>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</si>
  <si>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</si>
  <si>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</si>
  <si>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</si>
  <si>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</si>
  <si>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</si>
  <si>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</si>
  <si>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</si>
  <si>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</si>
  <si>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</si>
  <si>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</si>
  <si>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</si>
  <si>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</si>
  <si>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</si>
  <si>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</si>
  <si>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</si>
  <si>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</si>
  <si>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</si>
  <si>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</si>
  <si>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</si>
  <si>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</si>
  <si>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</si>
  <si>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</si>
  <si>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</si>
  <si>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</si>
  <si>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</si>
  <si>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</si>
  <si>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</si>
  <si>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</si>
  <si>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</si>
  <si>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</si>
  <si>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</si>
  <si>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</si>
  <si>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</si>
  <si>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</si>
  <si>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</si>
  <si>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</si>
  <si>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</si>
  <si>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</si>
  <si>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</si>
  <si>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</si>
  <si>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</si>
  <si>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</si>
  <si>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</si>
  <si>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</si>
  <si>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</si>
  <si>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</si>
  <si>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</si>
  <si>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</si>
  <si>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</si>
  <si>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</si>
  <si>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</si>
  <si>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</si>
  <si>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</si>
  <si>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</si>
  <si>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</si>
  <si>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</si>
  <si>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</si>
  <si>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</si>
  <si>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</si>
  <si>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</si>
  <si>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</si>
  <si>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</si>
  <si>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</si>
  <si>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</si>
  <si>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</si>
  <si>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</si>
  <si>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</si>
  <si>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</si>
  <si>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</si>
  <si>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</si>
  <si>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</si>
  <si>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</si>
  <si>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</si>
  <si>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</si>
  <si>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</si>
  <si>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</si>
  <si>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</si>
  <si>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</si>
  <si>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</si>
  <si>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</si>
  <si>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</si>
  <si>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</si>
  <si>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</si>
  <si>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</si>
  <si>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</si>
  <si>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</si>
  <si>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</si>
  <si>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</si>
  <si>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</si>
  <si>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</si>
  <si>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</si>
  <si>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</si>
  <si>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</si>
  <si>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</si>
  <si>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</si>
  <si>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</si>
  <si>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</si>
  <si>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</si>
  <si>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</si>
  <si>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</si>
  <si>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</si>
  <si>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</si>
  <si>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</si>
  <si>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</si>
  <si>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</si>
  <si>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</si>
  <si>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</si>
  <si>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</si>
  <si>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</si>
  <si>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</si>
  <si>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</si>
  <si>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</si>
  <si>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</si>
  <si>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</si>
  <si>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</si>
  <si>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</si>
  <si>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</si>
  <si>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</si>
  <si>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</si>
  <si>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</si>
  <si>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</si>
  <si>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</si>
  <si>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</si>
  <si>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</si>
  <si>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</si>
  <si>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</si>
  <si>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</si>
  <si>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</si>
  <si>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</si>
  <si>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</si>
  <si>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</si>
  <si>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</si>
  <si>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</si>
  <si>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</si>
  <si>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</si>
  <si>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</si>
  <si>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</si>
  <si>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</si>
  <si>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</si>
  <si>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</si>
  <si>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</si>
  <si>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</si>
  <si>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</si>
  <si>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</si>
  <si>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</si>
  <si>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</si>
  <si>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</si>
  <si>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</si>
  <si>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</si>
  <si>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</si>
  <si>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</si>
  <si>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</si>
  <si>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</si>
  <si>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</si>
  <si>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</si>
  <si>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</si>
  <si>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</si>
  <si>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</si>
  <si>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</si>
  <si>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</si>
  <si>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</si>
  <si>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</si>
  <si>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</si>
  <si>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</si>
  <si>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</si>
  <si>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</si>
  <si>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</si>
  <si>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</si>
  <si>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</si>
  <si>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</si>
  <si>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</si>
  <si>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</si>
  <si>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</si>
  <si>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</si>
  <si>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</si>
  <si>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</si>
  <si>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</si>
  <si>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</si>
  <si>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</si>
  <si>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</si>
  <si>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</si>
  <si>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</si>
  <si>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</si>
  <si>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</si>
  <si>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</si>
  <si>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</si>
  <si>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</si>
  <si>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</si>
  <si>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</si>
  <si>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</si>
  <si>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</si>
  <si>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</si>
  <si>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</si>
  <si>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</si>
  <si>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</si>
  <si>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</si>
  <si>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</si>
  <si>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</si>
  <si>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</si>
  <si>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</si>
  <si>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</si>
  <si>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</si>
  <si>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</si>
  <si>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</si>
  <si>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</si>
  <si>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</si>
  <si>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</si>
  <si>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</si>
  <si>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</si>
  <si>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</si>
  <si>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</si>
  <si>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</si>
  <si>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</si>
  <si>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</si>
  <si>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</si>
  <si>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</si>
  <si>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</si>
  <si>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</si>
  <si>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</si>
  <si>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</si>
  <si>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</si>
  <si>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</si>
  <si>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</si>
  <si>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</si>
  <si>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</si>
  <si>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</si>
  <si>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</si>
  <si>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</si>
  <si>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</si>
  <si>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</si>
  <si>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</si>
  <si>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</si>
  <si>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</si>
  <si>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</si>
  <si>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</si>
  <si>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</si>
  <si>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</si>
  <si>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</si>
  <si>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</si>
  <si>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</si>
  <si>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</si>
  <si>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</si>
  <si>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</si>
  <si>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</si>
  <si>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</si>
  <si>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</si>
  <si>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</si>
  <si>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</si>
  <si>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</si>
  <si>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</si>
  <si>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</si>
  <si>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</si>
  <si>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</si>
  <si>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</si>
  <si>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</si>
  <si>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</si>
  <si>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</si>
  <si>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</si>
  <si>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</si>
  <si>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</si>
  <si>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</si>
  <si>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</si>
  <si>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</si>
  <si>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</si>
  <si>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</si>
  <si>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</si>
  <si>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</si>
  <si>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</si>
  <si>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</si>
  <si>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</si>
  <si>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</si>
  <si>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</si>
  <si>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</si>
  <si>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</si>
  <si>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</si>
  <si>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</si>
  <si>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</si>
  <si>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</si>
  <si>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</si>
  <si>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</si>
  <si>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</si>
  <si>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</si>
  <si>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</si>
  <si>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</si>
  <si>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</si>
  <si>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</si>
  <si>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</si>
  <si>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</si>
  <si>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</si>
  <si>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</si>
  <si>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</si>
  <si>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</si>
  <si>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</si>
  <si>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</si>
  <si>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</si>
  <si>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</si>
  <si>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</si>
  <si>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</si>
  <si>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</si>
  <si>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</si>
  <si>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</si>
  <si>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</si>
  <si>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</si>
  <si>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</si>
  <si>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</si>
  <si>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</si>
  <si>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</si>
  <si>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</si>
  <si>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</si>
  <si>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</si>
  <si>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</si>
  <si>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</si>
  <si>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</si>
  <si>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</si>
  <si>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</si>
  <si>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</si>
  <si>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</si>
  <si>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</si>
  <si>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</si>
  <si>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</si>
  <si>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</si>
  <si>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</si>
  <si>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</si>
  <si>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</si>
  <si>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</si>
  <si>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</si>
  <si>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</si>
  <si>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</si>
  <si>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</si>
  <si>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</si>
  <si>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</si>
  <si>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</si>
  <si>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</si>
  <si>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</si>
  <si>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</si>
  <si>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</si>
  <si>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</si>
  <si>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</si>
  <si>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</si>
  <si>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</si>
  <si>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</si>
  <si>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</si>
  <si>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</si>
  <si>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</si>
  <si>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</si>
  <si>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</si>
  <si>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</si>
  <si>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</si>
  <si>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</si>
  <si>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</si>
  <si>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</si>
  <si>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</si>
  <si>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</si>
  <si>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</si>
  <si>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</si>
  <si>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</si>
  <si>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</si>
  <si>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</si>
  <si>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</si>
  <si>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</si>
  <si>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</si>
  <si>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</si>
  <si>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</si>
  <si>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</si>
  <si>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</si>
  <si>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</si>
  <si>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</si>
  <si>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</si>
  <si>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</si>
  <si>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</si>
  <si>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</si>
  <si>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</si>
  <si>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</si>
  <si>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</si>
  <si>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</si>
  <si>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</si>
  <si>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</si>
  <si>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</si>
  <si>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</si>
  <si>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</si>
  <si>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</si>
  <si>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</si>
  <si>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</si>
  <si>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</si>
  <si>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</si>
  <si>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</si>
  <si>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</si>
  <si>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</si>
  <si>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</si>
  <si>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</si>
  <si>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</si>
  <si>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</si>
  <si>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</si>
  <si>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</si>
  <si>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</si>
  <si>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</si>
  <si>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</si>
  <si>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</si>
  <si>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</si>
  <si>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</si>
  <si>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</si>
  <si>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</si>
  <si>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</si>
  <si>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</si>
  <si>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</si>
  <si>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</si>
  <si>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</si>
  <si>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</si>
  <si>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</si>
  <si>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</si>
  <si>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</si>
  <si>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</si>
  <si>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</si>
  <si>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</si>
  <si>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</si>
  <si>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</si>
  <si>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</si>
  <si>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</si>
  <si>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</si>
  <si>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</si>
  <si>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</si>
  <si>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</si>
  <si>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</si>
  <si>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</si>
  <si>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</si>
  <si>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</si>
  <si>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</si>
  <si>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</si>
  <si>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</si>
  <si>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</si>
  <si>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</si>
  <si>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</si>
  <si>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</si>
  <si>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</si>
  <si>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</si>
  <si>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</si>
  <si>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</si>
  <si>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</si>
  <si>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</si>
  <si>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</si>
  <si>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</si>
  <si>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</si>
  <si>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</si>
  <si>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</si>
  <si>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</si>
  <si>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</si>
  <si>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</si>
  <si>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</si>
  <si>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</si>
  <si>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</si>
  <si>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</si>
  <si>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</si>
  <si>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</si>
  <si>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</si>
  <si>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</si>
  <si>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</si>
  <si>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</si>
  <si>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</si>
  <si>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</si>
  <si>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</si>
  <si>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</si>
  <si>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</si>
  <si>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</si>
  <si>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</si>
  <si>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</si>
  <si>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</si>
  <si>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</si>
  <si>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</si>
  <si>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</si>
  <si>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</si>
  <si>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</si>
  <si>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</si>
  <si>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</si>
  <si>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</si>
  <si>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</si>
  <si>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</si>
  <si>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</si>
  <si>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</si>
  <si>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</si>
  <si>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</si>
  <si>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</si>
  <si>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</si>
  <si>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</si>
  <si>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</si>
  <si>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</si>
  <si>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</si>
  <si>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</si>
  <si>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</si>
  <si>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</si>
  <si>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</si>
  <si>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</si>
  <si>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</si>
  <si>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</si>
  <si>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</si>
  <si>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</si>
  <si>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</si>
  <si>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</si>
  <si>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</si>
  <si>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</si>
  <si>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</si>
  <si>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</si>
  <si>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</si>
  <si>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</si>
  <si>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</si>
  <si>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</si>
  <si>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</si>
  <si>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</si>
  <si>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</si>
  <si>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</si>
  <si>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</si>
  <si>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</si>
  <si>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</si>
  <si>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</si>
  <si>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</si>
  <si>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</si>
  <si>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</si>
  <si>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</si>
  <si>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</si>
  <si>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</si>
  <si>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</si>
  <si>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</si>
  <si>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</si>
  <si>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</si>
  <si>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</si>
  <si>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</si>
  <si>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</si>
  <si>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</si>
  <si>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</si>
  <si>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</si>
  <si>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</si>
  <si>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</si>
  <si>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</si>
  <si>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</si>
  <si>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</si>
  <si>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</si>
  <si>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</si>
  <si>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</si>
  <si>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</si>
  <si>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</si>
  <si>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</si>
  <si>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</si>
  <si>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</si>
  <si>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</si>
  <si>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</si>
  <si>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</si>
  <si>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</si>
  <si>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</si>
  <si>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</si>
  <si>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</si>
  <si>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</si>
  <si>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</si>
  <si>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</si>
  <si>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</si>
  <si>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</si>
  <si>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</si>
  <si>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</si>
  <si>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</si>
  <si>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</si>
  <si>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</si>
  <si>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</si>
  <si>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</si>
  <si>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</si>
  <si>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</si>
  <si>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</si>
  <si>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</si>
  <si>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</si>
  <si>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</si>
  <si>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</si>
  <si>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</si>
  <si>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</si>
  <si>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</si>
  <si>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</si>
  <si>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</si>
  <si>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</si>
  <si>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</si>
  <si>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</si>
  <si>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</si>
  <si>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</si>
  <si>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</si>
  <si>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</si>
  <si>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</si>
  <si>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</si>
  <si>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</si>
  <si>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</si>
  <si>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</si>
  <si>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</si>
  <si>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</si>
  <si>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</si>
  <si>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</si>
  <si>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</si>
  <si>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</si>
  <si>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</si>
  <si>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</si>
  <si>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</si>
  <si>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</si>
  <si>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</si>
  <si>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</si>
  <si>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</si>
  <si>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</si>
  <si>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</si>
  <si>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</si>
  <si>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</si>
  <si>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</si>
  <si>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</si>
  <si>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</si>
  <si>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</si>
  <si>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</si>
  <si>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</si>
  <si>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</si>
  <si>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</si>
  <si>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</si>
  <si>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</si>
  <si>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</si>
  <si>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</si>
  <si>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</si>
  <si>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</si>
  <si>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</si>
  <si>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</si>
  <si>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</si>
  <si>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</si>
  <si>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</si>
  <si>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</si>
  <si>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</si>
  <si>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</si>
  <si>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</si>
  <si>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</si>
  <si>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</si>
  <si>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</si>
  <si>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</si>
  <si>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</si>
  <si>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</si>
  <si>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</si>
  <si>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</si>
  <si>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</si>
  <si>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</si>
  <si>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</si>
  <si>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</si>
  <si>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</si>
  <si>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</si>
  <si>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</si>
  <si>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</si>
  <si>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</si>
  <si>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</si>
  <si>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</si>
  <si>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</si>
  <si>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</si>
  <si>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</si>
  <si>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</si>
  <si>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</si>
  <si>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</si>
  <si>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</si>
  <si>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</si>
  <si>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</si>
  <si>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</si>
  <si>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</si>
  <si>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</si>
  <si>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</si>
  <si>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</si>
  <si>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</si>
  <si>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</si>
  <si>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</si>
  <si>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</si>
  <si>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</si>
  <si>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</si>
  <si>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</si>
  <si>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</si>
  <si>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</si>
  <si>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</si>
  <si>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</si>
  <si>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</si>
  <si>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</si>
  <si>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</si>
  <si>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</si>
  <si>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</si>
  <si>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</si>
  <si>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</si>
  <si>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</si>
  <si>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</si>
  <si>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</si>
  <si>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</si>
  <si>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</si>
  <si>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</si>
  <si>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</si>
  <si>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</si>
  <si>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</si>
  <si>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</si>
  <si>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</si>
  <si>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</si>
  <si>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</si>
  <si>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</si>
  <si>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</si>
  <si>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</si>
  <si>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</si>
  <si>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</si>
  <si>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</si>
  <si>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</si>
  <si>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</si>
  <si>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</si>
  <si>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</si>
  <si>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</si>
  <si>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</si>
  <si>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</si>
  <si>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</si>
  <si>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</si>
  <si>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</si>
  <si>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</si>
  <si>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</si>
  <si>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</si>
  <si>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</si>
  <si>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</si>
  <si>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</si>
  <si>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</si>
  <si>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</si>
  <si>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</si>
  <si>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</si>
  <si>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</si>
  <si>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</si>
  <si>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</si>
  <si>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</si>
  <si>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</si>
  <si>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</si>
  <si>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</si>
  <si>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</si>
  <si>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</si>
  <si>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</si>
  <si>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</si>
  <si>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</si>
  <si>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</si>
  <si>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</si>
  <si>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</si>
  <si>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</si>
  <si>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</si>
  <si>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</si>
  <si>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</si>
  <si>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</si>
  <si>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</si>
  <si>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</si>
  <si>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</si>
  <si>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</si>
  <si>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</si>
  <si>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</si>
  <si>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</si>
  <si>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</si>
  <si>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</si>
  <si>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</si>
  <si>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</si>
  <si>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</si>
  <si>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</si>
  <si>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</si>
  <si>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</si>
  <si>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</si>
  <si>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</si>
  <si>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</si>
  <si>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</si>
  <si>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</si>
  <si>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</si>
  <si>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</si>
  <si>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</si>
  <si>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</si>
  <si>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</si>
  <si>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</si>
  <si>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</si>
  <si>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</si>
  <si>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</si>
  <si>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</si>
  <si>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</si>
  <si>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</si>
  <si>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</si>
  <si>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</si>
  <si>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</si>
  <si>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</si>
  <si>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</si>
  <si>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</si>
  <si>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</si>
  <si>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</si>
  <si>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</si>
  <si>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</si>
  <si>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</si>
  <si>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</si>
  <si>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</si>
  <si>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</si>
  <si>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</si>
  <si>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</si>
  <si>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</si>
  <si>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</si>
  <si>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</si>
  <si>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</si>
  <si>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</si>
  <si>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</si>
  <si>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</si>
  <si>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</si>
  <si>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</si>
  <si>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</si>
  <si>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</si>
  <si>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</si>
  <si>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</si>
  <si>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</si>
  <si>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</si>
  <si>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</si>
  <si>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</si>
  <si>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</si>
  <si>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</si>
  <si>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</si>
  <si>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</si>
  <si>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</si>
  <si>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</si>
  <si>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</si>
  <si>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</si>
  <si>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</si>
  <si>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</si>
  <si>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</si>
  <si>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</si>
  <si>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</si>
  <si>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</si>
  <si>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</si>
  <si>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</si>
  <si>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</si>
  <si>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</si>
  <si>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</si>
  <si>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</si>
  <si>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</si>
  <si>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</si>
  <si>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</si>
  <si>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</si>
  <si>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</si>
  <si>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</si>
  <si>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</si>
  <si>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</si>
  <si>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</si>
  <si>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</si>
  <si>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</si>
  <si>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</si>
  <si>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</si>
  <si>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</si>
  <si>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</si>
  <si>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</si>
  <si>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</si>
  <si>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</si>
  <si>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</si>
  <si>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</si>
  <si>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</si>
  <si>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</si>
  <si>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</si>
  <si>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</si>
  <si>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</si>
  <si>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</si>
  <si>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</si>
  <si>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</si>
  <si>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</si>
  <si>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</si>
  <si>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</si>
  <si>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</si>
  <si>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</si>
  <si>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</si>
  <si>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</si>
  <si>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</si>
  <si>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</si>
  <si>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</si>
  <si>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</si>
  <si>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</si>
  <si>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</si>
  <si>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</si>
  <si>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</si>
  <si>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</si>
  <si>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</si>
  <si>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</si>
  <si>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</si>
  <si>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</si>
  <si>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</si>
  <si>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</si>
  <si>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</si>
  <si>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</si>
  <si>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</si>
  <si>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</si>
  <si>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</si>
  <si>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</si>
  <si>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</si>
  <si>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</si>
  <si>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</si>
  <si>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</si>
  <si>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</si>
  <si>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</si>
  <si>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</si>
  <si>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</si>
  <si>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</si>
  <si>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</si>
  <si>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</si>
  <si>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</si>
  <si>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</si>
  <si>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</si>
  <si>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</si>
  <si>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</si>
  <si>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</si>
  <si>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</si>
  <si>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</si>
  <si>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</si>
  <si>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</si>
  <si>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</si>
  <si>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</si>
  <si>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</si>
  <si>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</si>
  <si>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</si>
  <si>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</si>
  <si>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</si>
  <si>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</si>
  <si>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</si>
  <si>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</si>
  <si>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</si>
  <si>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</si>
  <si>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</si>
  <si>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</si>
  <si>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</si>
  <si>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</si>
  <si>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</si>
  <si>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</si>
  <si>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</si>
  <si>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</si>
  <si>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</si>
  <si>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</si>
  <si>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</si>
  <si>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</si>
  <si>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</si>
  <si>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</si>
  <si>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</si>
  <si>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</si>
  <si>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</si>
  <si>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</si>
  <si>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</si>
  <si>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</si>
  <si>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</si>
  <si>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</si>
  <si>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</si>
  <si>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</si>
  <si>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</si>
  <si>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</si>
  <si>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</si>
  <si>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</si>
  <si>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</si>
  <si>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</si>
  <si>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</si>
  <si>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</si>
  <si>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</si>
  <si>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</si>
  <si>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</si>
  <si>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</si>
  <si>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</si>
  <si>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</si>
  <si>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</si>
  <si>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</si>
  <si>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</si>
  <si>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</si>
  <si>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</si>
  <si>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</si>
  <si>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</si>
  <si>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</si>
  <si>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</si>
  <si>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</si>
  <si>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</si>
  <si>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</si>
  <si>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</si>
  <si>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</si>
  <si>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</si>
  <si>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</si>
  <si>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</si>
  <si>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</si>
  <si>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</si>
  <si>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</si>
  <si>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</si>
  <si>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</si>
  <si>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</si>
  <si>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</si>
  <si>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</si>
  <si>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</si>
  <si>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</si>
  <si>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</si>
  <si>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</si>
  <si>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</si>
  <si>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</si>
  <si>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</si>
  <si>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</si>
  <si>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</si>
  <si>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</si>
  <si>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</si>
  <si>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</si>
  <si>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</si>
  <si>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</si>
  <si>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</si>
  <si>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</si>
  <si>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</si>
  <si>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</si>
  <si>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</si>
  <si>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</si>
  <si>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</si>
  <si>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</si>
  <si>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</si>
  <si>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</si>
  <si>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</si>
  <si>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</si>
  <si>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</si>
  <si>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</si>
  <si>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</si>
  <si>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</si>
  <si>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</si>
  <si>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</si>
  <si>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</si>
  <si>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</si>
  <si>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</si>
  <si>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</si>
  <si>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</si>
  <si>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</si>
  <si>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</si>
  <si>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</si>
  <si>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</si>
  <si>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</si>
  <si>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</si>
  <si>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</si>
  <si>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</si>
  <si>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</si>
  <si>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</si>
  <si>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</si>
  <si>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</si>
  <si>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</si>
  <si>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</si>
  <si>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</si>
  <si>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</si>
  <si>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</si>
  <si>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</si>
  <si>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</si>
  <si>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</si>
  <si>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</si>
  <si>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</si>
  <si>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</si>
  <si>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</si>
  <si>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</si>
  <si>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</si>
  <si>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</si>
  <si>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</si>
  <si>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</si>
  <si>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</si>
  <si>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</si>
  <si>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</si>
  <si>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</si>
  <si>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</si>
  <si>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</si>
  <si>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</si>
  <si>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</si>
  <si>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</si>
  <si>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</si>
  <si>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</si>
  <si>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</si>
  <si>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</si>
  <si>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</si>
  <si>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</si>
  <si>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</si>
  <si>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</si>
  <si>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</si>
  <si>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</si>
  <si>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</si>
  <si>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</si>
  <si>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</si>
  <si>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</si>
  <si>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</si>
  <si>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</si>
  <si>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</si>
  <si>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</si>
  <si>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</si>
  <si>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</si>
  <si>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</si>
  <si>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</si>
  <si>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</si>
  <si>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</si>
  <si>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</si>
  <si>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</si>
  <si>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</si>
  <si>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</si>
  <si>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</si>
  <si>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</si>
  <si>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</si>
  <si>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</si>
  <si>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</si>
  <si>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</si>
  <si>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</si>
  <si>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</si>
  <si>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</si>
  <si>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</si>
  <si>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</si>
  <si>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</si>
  <si>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</si>
  <si>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</si>
  <si>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</si>
  <si>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</si>
  <si>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</si>
  <si>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</si>
  <si>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</si>
  <si>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</si>
  <si>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</si>
  <si>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</si>
  <si>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</si>
  <si>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</si>
  <si>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</si>
  <si>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</si>
  <si>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</si>
  <si>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</si>
  <si>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</si>
  <si>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</si>
  <si>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</si>
  <si>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</si>
  <si>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</si>
  <si>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</si>
  <si>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</si>
  <si>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</si>
  <si>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</si>
  <si>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</si>
  <si>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</si>
  <si>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</si>
  <si>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</si>
  <si>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</si>
  <si>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</si>
  <si>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</si>
  <si>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</si>
  <si>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</si>
  <si>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</si>
  <si>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</si>
  <si>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</si>
  <si>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</si>
  <si>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</si>
  <si>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</si>
  <si>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</si>
  <si>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</si>
  <si>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</si>
  <si>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</si>
  <si>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</si>
  <si>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</si>
  <si>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</si>
  <si>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</si>
  <si>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</si>
  <si>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</si>
  <si>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</si>
  <si>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</si>
  <si>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</si>
  <si>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</si>
  <si>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</si>
  <si>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</si>
  <si>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</si>
  <si>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</si>
  <si>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</si>
  <si>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</si>
  <si>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</si>
  <si>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</si>
  <si>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</si>
  <si>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</si>
  <si>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</si>
  <si>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</si>
  <si>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</si>
  <si>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</si>
  <si>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</si>
  <si>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</si>
  <si>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</si>
  <si>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</si>
  <si>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</si>
  <si>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</si>
  <si>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</si>
  <si>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</si>
  <si>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</si>
  <si>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</si>
  <si>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</si>
  <si>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</si>
  <si>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</si>
  <si>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</si>
  <si>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</si>
  <si>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</si>
  <si>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</si>
  <si>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</si>
  <si>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</si>
  <si>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</si>
  <si>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</si>
  <si>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</si>
  <si>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</si>
  <si>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</si>
  <si>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</si>
  <si>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</si>
  <si>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</si>
  <si>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</si>
  <si>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</si>
  <si>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</si>
  <si>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</si>
  <si>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</si>
  <si>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</si>
  <si>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</si>
  <si>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</si>
  <si>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</si>
  <si>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</si>
  <si>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</si>
  <si>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</si>
  <si>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</si>
  <si>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</si>
  <si>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</si>
  <si>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</si>
  <si>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</si>
  <si>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</si>
  <si>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</si>
  <si>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</si>
  <si>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</si>
  <si>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</si>
  <si>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</si>
  <si>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</si>
  <si>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</si>
  <si>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</si>
  <si>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</si>
  <si>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</si>
  <si>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</si>
  <si>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</si>
  <si>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</si>
  <si>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</si>
  <si>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</si>
  <si>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</si>
  <si>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</si>
  <si>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</si>
  <si>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</si>
  <si>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</si>
  <si>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</si>
  <si>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</si>
  <si>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</si>
  <si>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</si>
  <si>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</si>
  <si>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</si>
  <si>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</si>
  <si>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</si>
  <si>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</si>
  <si>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</si>
  <si>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</si>
  <si>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</si>
  <si>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</si>
  <si>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</si>
  <si>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</si>
  <si>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</si>
  <si>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</si>
  <si>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</si>
  <si>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</si>
  <si>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</si>
  <si>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</si>
  <si>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</si>
  <si>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</si>
  <si>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</si>
  <si>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</si>
  <si>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</si>
  <si>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</si>
  <si>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</si>
  <si>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</si>
  <si>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</si>
  <si>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</si>
  <si>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</si>
  <si>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</si>
  <si>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</si>
  <si>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</si>
  <si>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</si>
  <si>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</si>
  <si>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</si>
  <si>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</si>
  <si>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</si>
  <si>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</si>
  <si>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</si>
  <si>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</si>
  <si>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</si>
  <si>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</si>
  <si>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</si>
  <si>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</si>
  <si>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</si>
  <si>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</si>
  <si>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</si>
  <si>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</si>
  <si>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</si>
  <si>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</si>
  <si>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</si>
  <si>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</si>
  <si>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</si>
  <si>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</si>
  <si>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</si>
  <si>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</si>
  <si>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</si>
  <si>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</si>
  <si>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</si>
  <si>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</si>
  <si>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</si>
  <si>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</si>
  <si>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</si>
  <si>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</si>
  <si>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</si>
  <si>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</si>
  <si>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</si>
  <si>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</si>
  <si>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</si>
  <si>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</si>
  <si>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</si>
  <si>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</si>
  <si>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</si>
  <si>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</si>
  <si>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</si>
  <si>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</si>
  <si>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</si>
  <si>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</si>
  <si>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</si>
  <si>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</si>
  <si>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</si>
  <si>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</si>
  <si>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</si>
  <si>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</si>
  <si>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</si>
  <si>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</si>
  <si>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</si>
  <si>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</si>
  <si>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</si>
  <si>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</si>
  <si>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</si>
  <si>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</si>
  <si>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</si>
  <si>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</si>
  <si>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</si>
  <si>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</si>
  <si>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</si>
  <si>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</si>
  <si>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</si>
  <si>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</si>
  <si>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</si>
  <si>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</si>
  <si>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</si>
  <si>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</si>
  <si>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</si>
  <si>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</si>
  <si>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</si>
  <si>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</si>
  <si>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</si>
  <si>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</si>
  <si>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</si>
  <si>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</si>
  <si>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</si>
  <si>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</si>
  <si>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</si>
  <si>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</si>
  <si>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</si>
  <si>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</si>
  <si>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</si>
  <si>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</si>
  <si>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</si>
  <si>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</si>
  <si>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</si>
  <si>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</si>
  <si>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</si>
  <si>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</si>
  <si>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</si>
  <si>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</si>
  <si>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</si>
  <si>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</si>
  <si>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</si>
  <si>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</si>
  <si>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</si>
  <si>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</si>
  <si>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</si>
  <si>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</si>
  <si>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</si>
  <si>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</si>
  <si>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</si>
  <si>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</si>
  <si>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</si>
  <si>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</si>
  <si>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</si>
  <si>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</si>
  <si>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</si>
  <si>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</si>
  <si>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</si>
  <si>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</si>
  <si>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</si>
  <si>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</si>
  <si>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</si>
  <si>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</si>
  <si>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</si>
  <si>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</si>
  <si>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</si>
  <si>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</si>
  <si>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</si>
  <si>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</si>
  <si>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</si>
  <si>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</si>
  <si>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</si>
  <si>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</si>
  <si>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</si>
  <si>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</si>
  <si>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</si>
  <si>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</si>
  <si>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</si>
  <si>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</si>
  <si>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</si>
  <si>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</si>
  <si>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</si>
  <si>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</si>
  <si>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</si>
  <si>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</si>
  <si>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</si>
  <si>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</si>
  <si>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</si>
  <si>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</si>
  <si>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</si>
  <si>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</si>
  <si>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</si>
  <si>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</si>
  <si>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</si>
  <si>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</si>
  <si>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</si>
  <si>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</si>
  <si>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</si>
  <si>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</si>
  <si>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</si>
  <si>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</si>
  <si>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</si>
  <si>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</si>
  <si>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</si>
  <si>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</si>
  <si>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</si>
  <si>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</si>
  <si>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</si>
  <si>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</si>
  <si>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</si>
  <si>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</si>
  <si>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</si>
  <si>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</si>
  <si>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</si>
  <si>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</si>
  <si>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</si>
  <si>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</si>
  <si>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</si>
  <si>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</si>
  <si>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</si>
  <si>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</si>
  <si>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</si>
  <si>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</si>
  <si>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</si>
  <si>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</si>
  <si>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</si>
  <si>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</si>
  <si>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</si>
  <si>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</si>
  <si>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</si>
  <si>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</si>
  <si>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</si>
  <si>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</si>
  <si>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</si>
  <si>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</si>
  <si>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</si>
  <si>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</si>
  <si>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</si>
  <si>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</si>
  <si>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</si>
  <si>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</si>
  <si>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</si>
  <si>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</si>
  <si>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</si>
  <si>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</si>
  <si>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</si>
  <si>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</si>
  <si>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</si>
  <si>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</si>
  <si>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</si>
  <si>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</si>
  <si>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</si>
  <si>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</si>
  <si>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</si>
  <si>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</si>
  <si>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</si>
  <si>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</si>
  <si>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</si>
  <si>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</si>
  <si>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</si>
  <si>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</si>
  <si>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</si>
  <si>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</si>
  <si>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</si>
  <si>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</si>
  <si>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</si>
  <si>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</si>
  <si>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</si>
  <si>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</si>
  <si>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</si>
  <si>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</si>
  <si>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</si>
  <si>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</si>
  <si>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</si>
  <si>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</si>
  <si>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</si>
  <si>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</si>
  <si>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</si>
  <si>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</si>
  <si>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</si>
  <si>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</si>
  <si>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</si>
  <si>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</si>
  <si>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</si>
  <si>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</si>
  <si>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</si>
  <si>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</si>
  <si>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</si>
  <si>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</si>
  <si>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</si>
  <si>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</si>
  <si>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</si>
  <si>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</si>
  <si>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</si>
  <si>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</si>
  <si>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</si>
  <si>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</si>
  <si>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</si>
  <si>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</si>
  <si>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</si>
  <si>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</si>
  <si>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</si>
  <si>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</si>
  <si>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</si>
  <si>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</si>
  <si>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</si>
  <si>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</si>
  <si>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</si>
  <si>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</si>
  <si>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</si>
  <si>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</si>
  <si>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</si>
  <si>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</si>
  <si>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</si>
  <si>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</si>
  <si>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</si>
  <si>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</si>
  <si>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</si>
  <si>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</si>
  <si>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</si>
  <si>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</si>
  <si>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</si>
  <si>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</si>
  <si>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</si>
  <si>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</si>
  <si>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</si>
  <si>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</si>
  <si>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</si>
  <si>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</si>
  <si>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</si>
  <si>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</si>
  <si>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</si>
  <si>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</si>
  <si>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</si>
  <si>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</si>
  <si>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</si>
  <si>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</si>
  <si>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</si>
  <si>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</si>
  <si>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</si>
  <si>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</si>
  <si>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</si>
  <si>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</si>
  <si>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</si>
  <si>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</si>
  <si>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</si>
  <si>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</si>
  <si>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</si>
  <si>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</si>
  <si>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</si>
  <si>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</si>
  <si>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</si>
  <si>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</si>
  <si>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</si>
  <si>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</si>
  <si>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</si>
  <si>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</si>
  <si>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</si>
  <si>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</si>
  <si>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</si>
  <si>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</si>
  <si>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</si>
  <si>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</si>
  <si>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</si>
  <si>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</si>
  <si>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</si>
  <si>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</si>
  <si>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</si>
  <si>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</si>
  <si>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</si>
  <si>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</si>
  <si>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</si>
  <si>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</si>
  <si>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</si>
  <si>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</si>
  <si>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</si>
  <si>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</si>
  <si>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</si>
  <si>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</si>
  <si>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</si>
  <si>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</si>
  <si>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</si>
  <si>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</si>
  <si>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</si>
  <si>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</si>
  <si>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</si>
  <si>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</si>
  <si>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</si>
  <si>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</si>
  <si>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</si>
  <si>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</si>
  <si>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</si>
  <si>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</si>
  <si>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</si>
  <si>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</si>
  <si>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</si>
  <si>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</si>
  <si>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</si>
  <si>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</si>
  <si>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</si>
  <si>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</si>
  <si>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</si>
  <si>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</si>
  <si>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</si>
  <si>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</si>
  <si>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</si>
  <si>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</si>
  <si>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</si>
  <si>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</si>
  <si>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</si>
  <si>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</si>
  <si>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</si>
  <si>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</si>
  <si>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</si>
  <si>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</si>
  <si>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</si>
  <si>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</si>
  <si>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</si>
  <si>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</si>
  <si>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</si>
  <si>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</si>
  <si>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</si>
  <si>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</si>
  <si>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</si>
  <si>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</si>
  <si>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</si>
  <si>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</si>
  <si>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</si>
  <si>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</si>
  <si>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</si>
  <si>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</si>
  <si>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</si>
  <si>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</si>
  <si>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</si>
  <si>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</si>
  <si>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</si>
  <si>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</si>
  <si>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</si>
  <si>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</si>
  <si>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</si>
  <si>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</si>
  <si>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</si>
  <si>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</si>
  <si>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</si>
  <si>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</si>
  <si>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</si>
  <si>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</si>
  <si>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</si>
  <si>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</si>
  <si>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</si>
  <si>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</si>
  <si>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</si>
  <si>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</si>
  <si>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</si>
  <si>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</si>
  <si>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</si>
  <si>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</si>
  <si>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</si>
  <si>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</si>
  <si>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</si>
  <si>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</si>
  <si>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</si>
  <si>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</si>
  <si>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</si>
  <si>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</si>
  <si>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</si>
  <si>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</si>
  <si>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</si>
  <si>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</si>
  <si>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</si>
  <si>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</si>
  <si>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</si>
  <si>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</si>
  <si>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</si>
  <si>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</si>
  <si>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</si>
  <si>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</si>
  <si>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</si>
  <si>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</si>
  <si>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</si>
  <si>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</si>
  <si>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</si>
  <si>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</si>
  <si>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</si>
  <si>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</si>
  <si>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</si>
  <si>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</si>
  <si>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</si>
  <si>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</si>
  <si>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</si>
  <si>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</si>
  <si>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</si>
  <si>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</si>
  <si>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</si>
  <si>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</si>
  <si>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</si>
  <si>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</si>
  <si>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</si>
  <si>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</si>
  <si>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</si>
  <si>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</si>
  <si>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</si>
  <si>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</si>
  <si>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</si>
  <si>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</si>
  <si>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</si>
  <si>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</si>
  <si>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</si>
  <si>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</si>
  <si>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</si>
  <si>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</si>
  <si>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</si>
  <si>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</si>
  <si>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</si>
  <si>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</si>
  <si>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</si>
  <si>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</si>
  <si>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</si>
  <si>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</si>
  <si>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</si>
  <si>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</si>
  <si>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</si>
  <si>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</si>
  <si>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</si>
  <si>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</si>
  <si>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</si>
  <si>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</si>
  <si>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</si>
  <si>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</si>
  <si>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</si>
  <si>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</si>
  <si>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</si>
  <si>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</si>
  <si>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</si>
  <si>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</si>
  <si>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</si>
  <si>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</si>
  <si>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</si>
  <si>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</si>
  <si>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</si>
  <si>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</si>
  <si>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</si>
  <si>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</si>
  <si>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</si>
  <si>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</si>
  <si>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</si>
  <si>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</si>
  <si>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</si>
  <si>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</si>
  <si>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</si>
  <si>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</si>
  <si>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</si>
  <si>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</si>
  <si>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</si>
  <si>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</si>
  <si>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</si>
  <si>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</si>
  <si>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</si>
  <si>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</si>
  <si>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</si>
  <si>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</si>
  <si>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</si>
  <si>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</si>
  <si>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</si>
  <si>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</si>
  <si>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</si>
  <si>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</si>
  <si>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</si>
  <si>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</si>
  <si>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</si>
  <si>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</si>
  <si>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</si>
  <si>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</si>
  <si>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</si>
  <si>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</si>
  <si>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</si>
  <si>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</si>
  <si>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</si>
  <si>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</si>
  <si>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</si>
  <si>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</si>
  <si>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</si>
  <si>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</si>
  <si>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</si>
  <si>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</si>
  <si>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</si>
  <si>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</si>
  <si>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</si>
  <si>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</si>
  <si>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</si>
  <si>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</si>
  <si>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</si>
  <si>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</si>
  <si>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</si>
  <si>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</si>
  <si>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</si>
  <si>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</si>
  <si>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</si>
  <si>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</si>
  <si>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</si>
  <si>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</si>
  <si>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</si>
  <si>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</si>
  <si>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</si>
  <si>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</si>
  <si>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</si>
  <si>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</si>
  <si>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</si>
  <si>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</si>
  <si>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</si>
  <si>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</si>
  <si>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</si>
  <si>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</si>
  <si>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</si>
  <si>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</si>
  <si>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</si>
  <si>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</si>
  <si>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</si>
  <si>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</si>
  <si>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</si>
  <si>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</si>
  <si>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</si>
  <si>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</si>
  <si>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</si>
  <si>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</si>
  <si>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</si>
  <si>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</si>
  <si>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</si>
  <si>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</si>
  <si>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</si>
  <si>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</si>
  <si>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</si>
  <si>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</si>
  <si>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</si>
  <si>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</si>
  <si>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</si>
  <si>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</si>
  <si>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</si>
  <si>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</si>
  <si>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</si>
  <si>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</si>
  <si>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</si>
  <si>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</si>
  <si>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</si>
  <si>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</si>
  <si>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</si>
  <si>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</si>
  <si>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</si>
  <si>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</si>
  <si>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</si>
  <si>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</si>
  <si>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</si>
  <si>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</si>
  <si>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</si>
  <si>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</si>
  <si>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</si>
  <si>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</si>
  <si>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</si>
  <si>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</si>
  <si>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</si>
  <si>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</si>
  <si>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</si>
  <si>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</si>
  <si>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</si>
  <si>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</si>
  <si>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</si>
  <si>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</si>
  <si>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</si>
  <si>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</si>
  <si>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</si>
  <si>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</si>
  <si>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</si>
  <si>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</si>
  <si>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</si>
  <si>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</si>
  <si>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</si>
  <si>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</si>
  <si>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</si>
  <si>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</si>
  <si>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</si>
  <si>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</si>
  <si>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</si>
  <si>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</si>
  <si>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</si>
  <si>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</si>
  <si>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</si>
  <si>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</si>
  <si>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</si>
  <si>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</si>
  <si>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</si>
  <si>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</si>
  <si>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</si>
  <si>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</si>
  <si>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</si>
  <si>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</si>
  <si>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</si>
  <si>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</si>
  <si>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</si>
  <si>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</si>
  <si>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</si>
  <si>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</si>
  <si>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</si>
  <si>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</si>
  <si>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</si>
  <si>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</si>
  <si>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</si>
  <si>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</si>
  <si>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</si>
  <si>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</si>
  <si>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</si>
  <si>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</si>
  <si>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</si>
  <si>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</si>
  <si>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</si>
  <si>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</si>
  <si>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</si>
  <si>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</si>
  <si>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</si>
  <si>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</si>
  <si>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</si>
  <si>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</si>
  <si>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</si>
  <si>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</si>
  <si>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</si>
  <si>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</si>
  <si>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</si>
  <si>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</si>
  <si>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</si>
  <si>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</si>
  <si>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</si>
  <si>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</si>
  <si>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</si>
  <si>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</si>
  <si>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</si>
  <si>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</si>
  <si>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</si>
  <si>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</si>
  <si>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</si>
  <si>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</si>
  <si>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</si>
  <si>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</si>
  <si>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</si>
  <si>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</si>
  <si>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</si>
  <si>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</si>
  <si>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</si>
  <si>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</si>
  <si>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</si>
  <si>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</si>
  <si>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</si>
  <si>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</si>
  <si>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</si>
  <si>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</si>
  <si>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</si>
  <si>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</si>
  <si>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</si>
  <si>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</si>
  <si>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</si>
  <si>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</si>
  <si>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</si>
  <si>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</si>
  <si>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</si>
  <si>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</si>
  <si>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</si>
  <si>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</si>
  <si>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</si>
  <si>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</si>
  <si>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</si>
  <si>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</si>
  <si>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</si>
  <si>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</si>
  <si>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</si>
  <si>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</si>
  <si>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</si>
  <si>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</si>
  <si>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</si>
  <si>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</si>
  <si>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</si>
  <si>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</si>
  <si>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</si>
  <si>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</si>
  <si>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</si>
  <si>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</si>
  <si>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</si>
  <si>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</si>
  <si>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</si>
  <si>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</si>
  <si>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</si>
  <si>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</si>
  <si>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</si>
  <si>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</si>
  <si>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</si>
  <si>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</si>
  <si>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</si>
  <si>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</si>
  <si>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</si>
  <si>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</si>
  <si>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</si>
  <si>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</si>
  <si>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</si>
  <si>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</si>
  <si>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</si>
  <si>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</si>
  <si>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</si>
  <si>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</si>
  <si>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</si>
  <si>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</si>
  <si>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</si>
  <si>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</si>
  <si>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</si>
  <si>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</si>
  <si>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</si>
  <si>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</si>
  <si>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</si>
  <si>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</si>
  <si>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</si>
  <si>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</si>
  <si>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</si>
  <si>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</si>
  <si>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</si>
  <si>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</si>
  <si>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</si>
  <si>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</si>
  <si>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</si>
  <si>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</si>
  <si>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</si>
  <si>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</si>
  <si>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</si>
  <si>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</si>
  <si>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</si>
  <si>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</si>
  <si>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</si>
  <si>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</si>
  <si>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</si>
  <si>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</si>
  <si>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</si>
  <si>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</si>
  <si>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</si>
  <si>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</si>
  <si>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</si>
  <si>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</si>
  <si>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</si>
  <si>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</si>
  <si>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</si>
  <si>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</si>
  <si>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</si>
  <si>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</si>
  <si>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</si>
  <si>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</si>
  <si>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</si>
  <si>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</si>
  <si>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</si>
  <si>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</si>
  <si>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</si>
  <si>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</si>
  <si>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</si>
  <si>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</si>
  <si>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</si>
  <si>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</si>
  <si>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</si>
  <si>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</si>
  <si>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</si>
  <si>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</si>
  <si>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</si>
  <si>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</si>
  <si>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</si>
  <si>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</si>
  <si>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</si>
  <si>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</si>
  <si>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</si>
  <si>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</si>
  <si>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</si>
  <si>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</si>
  <si>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</si>
  <si>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</si>
  <si>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</si>
  <si>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</si>
  <si>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</si>
  <si>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</si>
  <si>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</si>
  <si>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</si>
  <si>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</si>
  <si>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</si>
  <si>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</si>
  <si>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</si>
  <si>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</si>
  <si>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</si>
  <si>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</si>
  <si>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</si>
  <si>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</si>
  <si>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</si>
  <si>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</si>
  <si>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</si>
  <si>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</si>
  <si>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</si>
  <si>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</si>
  <si>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</si>
  <si>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</si>
  <si>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</si>
  <si>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</si>
  <si>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</si>
  <si>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</si>
  <si>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</si>
  <si>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</si>
  <si>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</si>
  <si>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</si>
  <si>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</si>
  <si>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</si>
  <si>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</si>
  <si>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</si>
  <si>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</si>
  <si>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</si>
  <si>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</si>
  <si>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</si>
  <si>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</si>
  <si>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</si>
  <si>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</si>
  <si>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</si>
  <si>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</si>
  <si>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</si>
  <si>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</si>
  <si>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</si>
  <si>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</si>
  <si>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</si>
  <si>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</si>
  <si>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</si>
  <si>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</si>
  <si>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</si>
  <si>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</si>
  <si>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</si>
  <si>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</si>
  <si>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</si>
  <si>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</si>
  <si>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</si>
  <si>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</si>
  <si>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</si>
  <si>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</si>
  <si>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</si>
  <si>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</si>
  <si>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</si>
  <si>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</si>
  <si>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</si>
  <si>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</si>
  <si>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</si>
  <si>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</si>
  <si>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</si>
  <si>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</si>
  <si>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</si>
  <si>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</si>
  <si>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</si>
  <si>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</si>
  <si>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</si>
  <si>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</si>
  <si>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</si>
  <si>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</si>
  <si>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</si>
  <si>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</si>
  <si>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</si>
  <si>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</si>
  <si>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</si>
  <si>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</si>
  <si>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</si>
  <si>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</si>
  <si>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</si>
  <si>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</si>
  <si>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</si>
  <si>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</si>
  <si>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</si>
  <si>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</si>
  <si>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</si>
  <si>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</si>
  <si>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</si>
  <si>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</si>
  <si>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</si>
  <si>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</si>
  <si>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</si>
  <si>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</si>
  <si>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</si>
  <si>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</si>
  <si>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</si>
  <si>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</si>
  <si>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</si>
  <si>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</si>
  <si>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</si>
  <si>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</si>
  <si>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</si>
  <si>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</si>
  <si>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</si>
  <si>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</si>
  <si>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</si>
  <si>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</si>
  <si>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</si>
  <si>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</si>
  <si>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</si>
  <si>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</si>
  <si>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</si>
  <si>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</si>
  <si>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</si>
  <si>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</si>
  <si>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</si>
  <si>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</si>
  <si>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</si>
  <si>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</si>
  <si>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</si>
  <si>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</si>
  <si>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</si>
  <si>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</si>
  <si>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</si>
  <si>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</si>
  <si>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</si>
  <si>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</si>
  <si>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</si>
  <si>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</si>
  <si>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</si>
  <si>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</si>
  <si>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</si>
  <si>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</si>
  <si>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</si>
  <si>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</si>
  <si>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</si>
  <si>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</si>
  <si>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</si>
  <si>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</si>
  <si>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</si>
  <si>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</si>
  <si>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</si>
  <si>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</si>
  <si>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</si>
  <si>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</si>
  <si>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</si>
  <si>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</si>
  <si>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</si>
  <si>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</si>
  <si>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</si>
  <si>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</si>
  <si>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</si>
  <si>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</si>
  <si>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</si>
  <si>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</si>
  <si>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</si>
  <si>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</si>
  <si>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</si>
  <si>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</si>
  <si>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</si>
  <si>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</si>
  <si>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</si>
  <si>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</si>
  <si>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</si>
  <si>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</si>
  <si>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</si>
  <si>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</si>
  <si>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</si>
  <si>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</si>
  <si>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</si>
  <si>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</si>
  <si>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</si>
  <si>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</si>
  <si>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</si>
  <si>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</si>
  <si>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</si>
  <si>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</si>
  <si>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</si>
  <si>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</si>
  <si>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</si>
  <si>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</si>
  <si>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</si>
  <si>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</si>
  <si>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</si>
  <si>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</si>
  <si>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</si>
  <si>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</si>
  <si>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</si>
  <si>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</si>
  <si>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</si>
  <si>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</si>
  <si>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</si>
  <si>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</si>
  <si>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</si>
  <si>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</si>
  <si>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</si>
  <si>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</si>
  <si>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</si>
  <si>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</si>
  <si>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</si>
  <si>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</si>
  <si>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</si>
  <si>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</si>
  <si>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</si>
  <si>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</si>
  <si>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</si>
  <si>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</si>
  <si>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</si>
  <si>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</si>
  <si>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</si>
  <si>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</si>
  <si>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</si>
  <si>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</si>
  <si>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</si>
  <si>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</si>
  <si>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</si>
  <si>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</si>
  <si>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</si>
  <si>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</si>
  <si>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</si>
  <si>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</si>
  <si>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</si>
  <si>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</si>
  <si>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</si>
  <si>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</si>
  <si>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</si>
  <si>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</si>
  <si>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</si>
  <si>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</si>
  <si>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</si>
  <si>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</si>
  <si>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</si>
  <si>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</si>
  <si>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</si>
  <si>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</si>
  <si>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</si>
  <si>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</si>
  <si>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</si>
  <si>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</si>
  <si>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</si>
  <si>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</si>
  <si>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</si>
  <si>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</si>
  <si>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</si>
  <si>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</si>
  <si>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</si>
  <si>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</si>
  <si>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</si>
  <si>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</si>
  <si>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</si>
  <si>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</si>
  <si>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</si>
  <si>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</si>
  <si>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</si>
  <si>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</si>
  <si>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</si>
  <si>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</si>
  <si>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</si>
  <si>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</si>
  <si>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</si>
  <si>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</si>
  <si>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</si>
  <si>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</si>
  <si>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</si>
  <si>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</si>
  <si>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</si>
  <si>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</si>
  <si>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</si>
  <si>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</si>
  <si>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</si>
  <si>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</si>
  <si>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</si>
  <si>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</si>
  <si>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</si>
  <si>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</si>
  <si>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</si>
  <si>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</si>
  <si>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</si>
  <si>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</si>
  <si>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</si>
  <si>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</si>
  <si>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</si>
  <si>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</si>
  <si>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</si>
  <si>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</si>
  <si>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</si>
  <si>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</si>
  <si>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</si>
  <si>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</si>
  <si>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</si>
  <si>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</si>
  <si>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</si>
  <si>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</si>
  <si>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</si>
  <si>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</si>
  <si>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</si>
  <si>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</si>
  <si>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</si>
  <si>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</si>
  <si>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</si>
  <si>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</si>
  <si>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</si>
  <si>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</si>
  <si>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</si>
  <si>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</si>
  <si>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</si>
  <si>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</si>
  <si>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</si>
  <si>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</si>
  <si>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</si>
  <si>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</si>
  <si>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</si>
  <si>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</si>
  <si>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</si>
  <si>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</si>
  <si>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</si>
  <si>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</si>
  <si>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</si>
  <si>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</si>
  <si>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</si>
  <si>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</si>
  <si>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</si>
  <si>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</si>
  <si>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</si>
  <si>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</si>
  <si>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</si>
  <si>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</si>
  <si>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</si>
  <si>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</si>
  <si>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</si>
  <si>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</si>
  <si>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</si>
  <si>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</si>
  <si>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</si>
  <si>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</si>
  <si>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</si>
  <si>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</si>
  <si>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</si>
  <si>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</si>
  <si>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</si>
  <si>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</si>
  <si>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</si>
  <si>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</si>
  <si>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</si>
  <si>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</si>
  <si>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</si>
  <si>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</si>
  <si>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</si>
  <si>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</si>
  <si>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</si>
  <si>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</si>
  <si>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</si>
  <si>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</si>
  <si>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</si>
  <si>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</si>
  <si>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</si>
  <si>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</si>
  <si>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</si>
  <si>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</si>
  <si>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</si>
  <si>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</si>
  <si>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</si>
  <si>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</si>
  <si>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</si>
  <si>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</si>
  <si>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</si>
  <si>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</si>
  <si>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</si>
  <si>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</si>
  <si>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</si>
  <si>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</si>
  <si>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</si>
  <si>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</si>
  <si>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</si>
  <si>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</si>
  <si>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</si>
  <si>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</si>
  <si>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</si>
  <si>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</si>
  <si>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</si>
  <si>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</si>
  <si>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</si>
  <si>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</si>
  <si>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</si>
  <si>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</si>
  <si>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</si>
  <si>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</si>
  <si>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</si>
  <si>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</si>
  <si>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</si>
  <si>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</si>
  <si>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</si>
  <si>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</si>
  <si>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</si>
  <si>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</si>
  <si>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</si>
  <si>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</si>
  <si>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</si>
  <si>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</si>
  <si>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</si>
  <si>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</si>
  <si>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</si>
  <si>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</si>
  <si>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</si>
  <si>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</si>
  <si>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</si>
  <si>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</si>
  <si>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</si>
  <si>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</si>
  <si>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</si>
  <si>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</si>
  <si>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</si>
  <si>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</si>
  <si>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</si>
  <si>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</si>
  <si>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</si>
  <si>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</si>
  <si>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</si>
  <si>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</si>
  <si>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</si>
  <si>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</si>
  <si>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</si>
  <si>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</si>
  <si>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</si>
  <si>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</si>
  <si>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</si>
  <si>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</si>
  <si>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</si>
  <si>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</si>
  <si>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</si>
  <si>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</si>
  <si>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</si>
  <si>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</si>
  <si>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</si>
  <si>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</si>
  <si>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</si>
  <si>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</si>
  <si>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</si>
  <si>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</si>
  <si>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</si>
  <si>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</si>
  <si>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</si>
  <si>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</si>
  <si>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</si>
  <si>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</si>
  <si>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</si>
  <si>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</si>
  <si>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</si>
  <si>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</si>
  <si>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</si>
  <si>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</si>
  <si>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</si>
  <si>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</si>
  <si>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</si>
  <si>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</si>
  <si>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</si>
  <si>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</si>
  <si>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</si>
  <si>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</si>
  <si>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</si>
  <si>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</si>
  <si>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</si>
  <si>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</si>
  <si>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</si>
  <si>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</si>
  <si>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</si>
  <si>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</si>
  <si>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</si>
  <si>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</si>
  <si>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</si>
  <si>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</si>
  <si>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</si>
  <si>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</si>
  <si>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</si>
  <si>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</si>
  <si>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</si>
  <si>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</si>
  <si>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</si>
  <si>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</si>
  <si>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</si>
  <si>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</si>
  <si>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</si>
  <si>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</si>
  <si>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</si>
  <si>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</si>
  <si>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</si>
  <si>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</si>
  <si>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</si>
  <si>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</si>
  <si>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</si>
  <si>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</si>
  <si>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</si>
  <si>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</si>
  <si>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</si>
  <si>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</si>
  <si>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</si>
  <si>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</si>
  <si>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</si>
  <si>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</si>
  <si>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</si>
  <si>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</si>
  <si>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</si>
  <si>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</si>
  <si>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</si>
  <si>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</si>
  <si>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</si>
  <si>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</si>
  <si>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</si>
  <si>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</si>
  <si>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</si>
  <si>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</si>
  <si>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</si>
  <si>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</si>
  <si>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</si>
  <si>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</si>
  <si>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</si>
  <si>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</si>
  <si>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</si>
  <si>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</si>
  <si>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</si>
  <si>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</si>
  <si>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</si>
  <si>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</si>
  <si>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</si>
  <si>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</si>
  <si>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</si>
  <si>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</si>
  <si>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</si>
  <si>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</si>
  <si>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</si>
  <si>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</si>
  <si>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</si>
  <si>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</si>
  <si>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</si>
  <si>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</si>
  <si>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</si>
  <si>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</si>
  <si>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</si>
  <si>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</si>
  <si>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</si>
  <si>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</si>
  <si>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</si>
  <si>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</si>
  <si>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</si>
  <si>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</si>
  <si>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</si>
  <si>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</si>
  <si>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</si>
  <si>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</si>
  <si>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</si>
  <si>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</si>
  <si>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</si>
  <si>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</si>
  <si>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</si>
  <si>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</si>
  <si>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</si>
  <si>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</si>
  <si>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</si>
  <si>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</si>
  <si>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</si>
  <si>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</si>
  <si>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</si>
  <si>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</si>
  <si>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</si>
  <si>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</si>
  <si>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</si>
  <si>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</si>
  <si>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</si>
  <si>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</si>
  <si>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</si>
  <si>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</si>
  <si>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</si>
  <si>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</si>
  <si>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</si>
  <si>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</si>
  <si>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</si>
  <si>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</si>
  <si>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</si>
  <si>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</si>
  <si>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</si>
  <si>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</si>
  <si>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</si>
  <si>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</si>
  <si>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</si>
  <si>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</si>
  <si>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</si>
  <si>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</si>
  <si>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</si>
  <si>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</si>
  <si>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</si>
  <si>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</si>
  <si>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</si>
  <si>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</si>
  <si>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</si>
  <si>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</si>
  <si>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</si>
  <si>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</si>
  <si>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</si>
  <si>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</si>
  <si>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</si>
  <si>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</si>
  <si>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</si>
  <si>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</si>
  <si>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</si>
  <si>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</si>
  <si>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</si>
  <si>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</si>
  <si>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</si>
  <si>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</si>
  <si>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</si>
  <si>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</si>
  <si>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</si>
  <si>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</si>
  <si>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</si>
  <si>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</si>
  <si>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</si>
  <si>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</si>
  <si>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</si>
  <si>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</si>
  <si>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</si>
  <si>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</si>
  <si>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</si>
  <si>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</si>
  <si>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</si>
  <si>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</si>
  <si>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</si>
  <si>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</si>
  <si>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</si>
  <si>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</si>
  <si>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</si>
  <si>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</si>
  <si>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</si>
  <si>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</si>
  <si>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</si>
  <si>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</si>
  <si>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</si>
  <si>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</si>
  <si>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</si>
  <si>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</si>
  <si>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</si>
  <si>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</si>
  <si>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</si>
  <si>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</si>
  <si>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</si>
  <si>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</si>
  <si>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</si>
  <si>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</si>
  <si>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</si>
  <si>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</si>
  <si>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</si>
  <si>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</si>
  <si>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</si>
  <si>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</si>
  <si>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</si>
  <si>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</si>
  <si>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</si>
  <si>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</si>
  <si>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</si>
  <si>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</si>
  <si>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</si>
  <si>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</si>
  <si>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</si>
  <si>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</si>
  <si>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</si>
  <si>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</si>
  <si>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</si>
  <si>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</si>
  <si>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</si>
  <si>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</si>
  <si>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</si>
  <si>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</si>
  <si>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</si>
  <si>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</si>
  <si>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</si>
  <si>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</si>
  <si>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</si>
  <si>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</si>
  <si>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</si>
  <si>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</si>
  <si>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</si>
  <si>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</si>
  <si>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</si>
  <si>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</si>
  <si>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</si>
  <si>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</si>
  <si>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</si>
  <si>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</si>
  <si>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</si>
  <si>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</si>
  <si>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</si>
  <si>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</si>
  <si>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</si>
  <si>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</si>
  <si>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</si>
  <si>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</si>
  <si>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</si>
  <si>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</si>
  <si>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</si>
  <si>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</si>
  <si>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</si>
  <si>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</si>
  <si>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</si>
  <si>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</si>
  <si>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</si>
  <si>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</si>
  <si>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</si>
  <si>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</si>
  <si>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</si>
  <si>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</si>
  <si>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</si>
  <si>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</si>
  <si>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</si>
  <si>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</si>
  <si>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</si>
  <si>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</si>
  <si>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</si>
  <si>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</si>
  <si>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</si>
  <si>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</si>
  <si>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</si>
  <si>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</si>
  <si>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</si>
  <si>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</si>
  <si>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</si>
  <si>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</si>
  <si>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</si>
  <si>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</si>
  <si>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</si>
  <si>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</si>
  <si>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</si>
  <si>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</si>
  <si>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</si>
  <si>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</si>
  <si>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</si>
  <si>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</si>
  <si>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</si>
  <si>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</si>
  <si>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</si>
  <si>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</si>
  <si>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</si>
  <si>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</si>
  <si>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</si>
  <si>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</si>
  <si>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</si>
  <si>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</si>
  <si>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</si>
  <si>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</si>
  <si>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</si>
  <si>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</si>
  <si>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</si>
  <si>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</si>
  <si>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</si>
  <si>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</si>
  <si>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</si>
  <si>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</si>
  <si>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</si>
  <si>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</si>
  <si>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</si>
  <si>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</si>
  <si>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</si>
  <si>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</si>
  <si>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</si>
  <si>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</si>
  <si>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</si>
  <si>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</si>
  <si>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</si>
  <si>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</si>
  <si>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</si>
  <si>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</si>
  <si>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</si>
  <si>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</si>
  <si>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</si>
  <si>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</si>
  <si>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</si>
  <si>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</si>
  <si>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</si>
  <si>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</si>
  <si>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</si>
  <si>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</si>
  <si>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</si>
  <si>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</si>
  <si>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</si>
  <si>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</si>
  <si>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</si>
  <si>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</si>
  <si>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</si>
  <si>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</si>
  <si>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</si>
  <si>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</si>
  <si>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</si>
  <si>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</si>
  <si>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</si>
  <si>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</si>
  <si>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</si>
  <si>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</si>
  <si>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</si>
  <si>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</si>
  <si>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</si>
  <si>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</si>
  <si>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</si>
  <si>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</si>
  <si>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</si>
  <si>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</si>
  <si>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</si>
  <si>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</si>
  <si>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</si>
  <si>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</si>
  <si>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</si>
  <si>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</si>
  <si>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</si>
  <si>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</si>
  <si>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</si>
  <si>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</si>
  <si>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</si>
  <si>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</si>
  <si>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</si>
  <si>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</si>
  <si>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</si>
  <si>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</si>
  <si>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</si>
  <si>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</si>
  <si>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</si>
  <si>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</si>
  <si>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</si>
  <si>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</si>
  <si>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</si>
  <si>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</si>
  <si>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</si>
  <si>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</si>
  <si>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</si>
  <si>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</si>
  <si>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</si>
  <si>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</si>
  <si>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</si>
  <si>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</si>
  <si>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</si>
  <si>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</si>
  <si>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</si>
  <si>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</si>
  <si>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</si>
  <si>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</si>
  <si>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</si>
  <si>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</si>
  <si>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</si>
  <si>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</si>
  <si>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</si>
  <si>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</si>
  <si>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</si>
  <si>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</si>
  <si>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</si>
  <si>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</si>
  <si>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</si>
  <si>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</si>
  <si>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</si>
  <si>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</si>
  <si>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</si>
  <si>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</si>
  <si>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</si>
  <si>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</si>
  <si>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</si>
  <si>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</si>
  <si>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</si>
  <si>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</si>
  <si>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</si>
  <si>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</si>
  <si>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</si>
  <si>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</si>
  <si>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</si>
  <si>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</si>
  <si>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</si>
  <si>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</si>
  <si>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</si>
  <si>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</si>
  <si>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</si>
  <si>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</si>
  <si>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</si>
  <si>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</si>
  <si>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</si>
  <si>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</si>
  <si>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</si>
  <si>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</si>
  <si>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</si>
  <si>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</si>
  <si>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</si>
  <si>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</si>
  <si>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</si>
  <si>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</si>
  <si>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</si>
  <si>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</si>
  <si>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</si>
  <si>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</si>
  <si>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</si>
  <si>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</si>
  <si>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</si>
  <si>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</si>
  <si>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</si>
  <si>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</si>
  <si>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</si>
  <si>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</si>
  <si>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</si>
  <si>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</si>
  <si>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</si>
  <si>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</si>
  <si>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</si>
  <si>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</si>
  <si>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</si>
  <si>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</si>
  <si>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</si>
  <si>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</si>
  <si>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</si>
  <si>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</si>
  <si>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</si>
  <si>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</si>
  <si>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</si>
  <si>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</si>
  <si>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</si>
  <si>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</si>
  <si>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</si>
  <si>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</si>
  <si>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</si>
  <si>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</si>
  <si>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</si>
  <si>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</si>
  <si>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</si>
  <si>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</si>
  <si>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</si>
  <si>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</si>
  <si>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</si>
  <si>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</si>
  <si>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</si>
  <si>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</si>
  <si>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</si>
  <si>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</si>
  <si>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</si>
  <si>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</si>
  <si>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</si>
  <si>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</si>
  <si>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</si>
  <si>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</si>
  <si>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</si>
  <si>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</si>
  <si>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</si>
  <si>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</si>
  <si>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</si>
  <si>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</si>
  <si>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</si>
  <si>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</si>
  <si>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</si>
  <si>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</si>
  <si>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</si>
  <si>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</si>
  <si>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</si>
  <si>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</si>
  <si>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</si>
  <si>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</si>
  <si>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</si>
  <si>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</si>
  <si>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</si>
  <si>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</si>
  <si>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</si>
  <si>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</si>
  <si>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</si>
  <si>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</si>
  <si>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</si>
  <si>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</si>
  <si>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</si>
  <si>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</si>
  <si>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</si>
  <si>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</si>
  <si>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</si>
  <si>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</si>
  <si>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</si>
  <si>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</si>
  <si>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</si>
  <si>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</si>
  <si>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</si>
  <si>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</si>
  <si>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</si>
  <si>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</si>
  <si>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</si>
  <si>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</si>
  <si>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</si>
  <si>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</si>
  <si>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</si>
  <si>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</si>
  <si>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</si>
  <si>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</si>
  <si>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</si>
  <si>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</si>
  <si>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</si>
  <si>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</si>
  <si>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</si>
  <si>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</si>
  <si>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</si>
  <si>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</si>
  <si>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</si>
  <si>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</si>
  <si>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</si>
  <si>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</si>
  <si>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</si>
  <si>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</si>
  <si>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</si>
  <si>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</si>
  <si>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</si>
  <si>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</si>
  <si>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</si>
  <si>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</si>
  <si>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</si>
  <si>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</si>
  <si>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</si>
  <si>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</si>
  <si>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</si>
  <si>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</si>
  <si>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</si>
  <si>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</si>
  <si>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</si>
  <si>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</si>
  <si>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</si>
  <si>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</si>
  <si>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</si>
  <si>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</si>
  <si>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</si>
  <si>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</si>
  <si>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</si>
  <si>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</si>
  <si>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</si>
  <si>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</si>
  <si>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</si>
  <si>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</si>
  <si>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</si>
  <si>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</si>
  <si>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</si>
  <si>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</si>
  <si>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</si>
  <si>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</si>
  <si>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</si>
  <si>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</si>
  <si>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</si>
  <si>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</si>
  <si>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</si>
  <si>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</si>
  <si>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</si>
  <si>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</si>
  <si>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</si>
  <si>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</si>
  <si>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</si>
  <si>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</si>
  <si>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</si>
  <si>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</si>
  <si>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</si>
  <si>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</si>
  <si>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</si>
  <si>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</si>
  <si>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</si>
  <si>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</si>
  <si>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</si>
  <si>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</si>
  <si>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</si>
  <si>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</si>
  <si>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</si>
  <si>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</si>
  <si>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</si>
  <si>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</si>
  <si>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</si>
  <si>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</si>
  <si>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</si>
  <si>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</si>
  <si>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</si>
  <si>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</si>
  <si>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</si>
  <si>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</si>
  <si>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</si>
  <si>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</si>
  <si>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</si>
  <si>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</si>
  <si>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</si>
  <si>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</si>
  <si>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</si>
  <si>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</si>
  <si>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</si>
  <si>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</si>
  <si>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</si>
  <si>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</si>
  <si>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</si>
  <si>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</si>
  <si>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</si>
  <si>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</si>
  <si>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</si>
  <si>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</si>
  <si>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</si>
  <si>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</si>
  <si>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</si>
  <si>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</si>
  <si>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</si>
  <si>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</si>
  <si>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</si>
  <si>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</si>
  <si>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</si>
  <si>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</si>
  <si>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</si>
  <si>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</si>
  <si>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</si>
  <si>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</si>
  <si>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</si>
  <si>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</si>
  <si>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</si>
  <si>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</si>
  <si>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</si>
  <si>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</si>
  <si>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</si>
  <si>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</si>
  <si>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</si>
  <si>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</si>
  <si>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</si>
  <si>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</si>
  <si>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</si>
  <si>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</si>
  <si>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</si>
  <si>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</si>
  <si>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</si>
  <si>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</si>
  <si>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</si>
  <si>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</si>
  <si>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</si>
  <si>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</si>
  <si>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</si>
  <si>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</si>
  <si>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</si>
  <si>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</si>
  <si>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</si>
  <si>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</si>
  <si>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</si>
  <si>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</si>
  <si>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</si>
  <si>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</si>
  <si>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</si>
  <si>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</si>
  <si>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</si>
  <si>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</si>
  <si>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</si>
  <si>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</si>
  <si>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</si>
  <si>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</si>
  <si>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</si>
  <si>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</si>
  <si>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</si>
  <si>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</si>
  <si>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</si>
  <si>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</si>
  <si>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</si>
  <si>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</si>
  <si>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</si>
  <si>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</si>
  <si>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</si>
  <si>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</si>
  <si>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</si>
  <si>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</si>
  <si>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</si>
  <si>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</si>
  <si>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</si>
  <si>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</si>
  <si>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</si>
  <si>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</si>
  <si>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</si>
  <si>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</si>
  <si>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</si>
  <si>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</si>
  <si>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</si>
  <si>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</si>
  <si>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</si>
  <si>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</si>
  <si>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</si>
  <si>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</si>
  <si>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</si>
  <si>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</si>
  <si>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</si>
  <si>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</si>
  <si>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</si>
  <si>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</si>
  <si>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</si>
  <si>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</si>
  <si>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</si>
  <si>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</si>
  <si>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</si>
  <si>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</si>
  <si>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</si>
  <si>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</si>
  <si>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</si>
  <si>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</si>
  <si>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</si>
  <si>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</si>
  <si>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</si>
  <si>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</si>
  <si>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</si>
  <si>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</si>
  <si>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</si>
  <si>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</si>
  <si>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</si>
  <si>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</si>
  <si>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</si>
  <si>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</si>
  <si>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</si>
  <si>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</si>
  <si>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</si>
  <si>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</si>
  <si>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</si>
  <si>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</si>
  <si>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</si>
  <si>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</si>
  <si>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</si>
  <si>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</si>
  <si>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</si>
  <si>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</si>
  <si>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</si>
  <si>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</si>
  <si>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</si>
  <si>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</si>
  <si>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</si>
  <si>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</si>
  <si>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</si>
  <si>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</si>
  <si>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</si>
  <si>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</si>
  <si>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</si>
  <si>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</si>
  <si>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</si>
  <si>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</si>
  <si>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</si>
  <si>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</si>
  <si>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</si>
  <si>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</si>
  <si>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</si>
  <si>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</si>
  <si>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</si>
  <si>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</si>
  <si>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</si>
  <si>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</si>
  <si>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</si>
  <si>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</si>
  <si>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</si>
  <si>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</si>
  <si>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</si>
  <si>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</si>
  <si>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</si>
  <si>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</si>
  <si>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</si>
  <si>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</si>
  <si>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</si>
  <si>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</si>
  <si>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</si>
  <si>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</si>
  <si>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</si>
  <si>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</si>
  <si>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</si>
  <si>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</si>
  <si>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</si>
  <si>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</si>
  <si>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</si>
  <si>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</si>
  <si>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</si>
  <si>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</si>
  <si>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</si>
  <si>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</si>
  <si>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</si>
  <si>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</si>
  <si>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</si>
  <si>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</si>
  <si>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</si>
  <si>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</si>
  <si>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</si>
  <si>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</si>
  <si>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</si>
  <si>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</si>
  <si>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</si>
  <si>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</si>
  <si>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</si>
  <si>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</si>
  <si>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</si>
  <si>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</si>
  <si>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</si>
  <si>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</si>
  <si>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</si>
  <si>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</si>
  <si>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</si>
  <si>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</si>
  <si>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</si>
  <si>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</si>
  <si>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</si>
  <si>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</si>
  <si>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</si>
  <si>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</si>
  <si>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</si>
  <si>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</si>
  <si>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</si>
  <si>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</si>
  <si>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</si>
  <si>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</si>
  <si>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</si>
  <si>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</si>
  <si>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</si>
  <si>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</si>
  <si>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</si>
  <si>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</si>
  <si>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</si>
  <si>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</si>
  <si>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</si>
  <si>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</si>
  <si>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</si>
  <si>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</si>
  <si>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</si>
  <si>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</si>
  <si>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</si>
  <si>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</si>
  <si>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</si>
  <si>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</si>
  <si>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</si>
  <si>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</si>
  <si>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</si>
  <si>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</si>
  <si>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</si>
  <si>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</si>
  <si>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</si>
  <si>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</si>
  <si>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</si>
  <si>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</si>
  <si>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</si>
  <si>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</si>
  <si>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</si>
  <si>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</si>
  <si>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</si>
  <si>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</si>
  <si>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</si>
  <si>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</si>
  <si>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</si>
  <si>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</si>
  <si>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</si>
  <si>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</si>
  <si>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</si>
  <si>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</si>
  <si>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</si>
  <si>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</si>
  <si>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</si>
  <si>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</si>
  <si>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</si>
  <si>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</si>
  <si>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</si>
  <si>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</si>
  <si>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</si>
  <si>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</si>
  <si>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</si>
  <si>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</si>
  <si>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</si>
  <si>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</si>
  <si>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</si>
  <si>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</si>
  <si>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</si>
  <si>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</si>
  <si>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</si>
  <si>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</si>
  <si>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</si>
  <si>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</si>
  <si>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</si>
  <si>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</si>
  <si>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</si>
  <si>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</si>
  <si>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</si>
  <si>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</si>
  <si>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</si>
  <si>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</si>
  <si>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</si>
  <si>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</si>
  <si>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</si>
  <si>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</si>
  <si>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</si>
  <si>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</si>
  <si>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</si>
  <si>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</si>
  <si>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</si>
  <si>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</si>
  <si>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</si>
  <si>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</si>
  <si>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</si>
  <si>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</si>
  <si>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</si>
  <si>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</si>
  <si>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</si>
  <si>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</si>
  <si>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</si>
  <si>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</si>
  <si>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</si>
  <si>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</si>
  <si>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</si>
  <si>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</si>
  <si>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</si>
  <si>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</si>
  <si>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</si>
  <si>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</si>
  <si>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</si>
  <si>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</si>
  <si>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</si>
  <si>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</si>
  <si>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</si>
  <si>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</si>
  <si>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</si>
  <si>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</si>
  <si>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</si>
  <si>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</si>
  <si>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</si>
  <si>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</si>
  <si>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</si>
  <si>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</si>
  <si>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</si>
  <si>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</si>
  <si>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</si>
  <si>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</si>
  <si>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</si>
  <si>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</si>
  <si>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</si>
  <si>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</si>
  <si>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</si>
  <si>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</si>
  <si>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</si>
  <si>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</si>
  <si>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</si>
  <si>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</si>
  <si>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</si>
  <si>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</si>
  <si>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</si>
  <si>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</si>
  <si>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</si>
  <si>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</si>
  <si>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</si>
  <si>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</si>
  <si>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</si>
  <si>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</si>
  <si>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</si>
  <si>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</si>
  <si>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</si>
  <si>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</si>
  <si>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</si>
  <si>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</si>
  <si>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</si>
  <si>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</si>
  <si>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</si>
  <si>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</si>
  <si>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</si>
  <si>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</si>
  <si>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</si>
  <si>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</si>
  <si>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</si>
  <si>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</si>
  <si>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</si>
  <si>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</si>
  <si>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</si>
  <si>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</si>
  <si>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</si>
  <si>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</si>
  <si>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</si>
  <si>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</si>
  <si>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</si>
  <si>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</si>
  <si>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</si>
  <si>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</si>
  <si>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</si>
  <si>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</si>
  <si>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</si>
  <si>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</si>
  <si>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</si>
  <si>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</si>
  <si>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</si>
  <si>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</si>
  <si>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</si>
  <si>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</si>
  <si>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</si>
  <si>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</si>
  <si>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</si>
  <si>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</si>
  <si>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</si>
  <si>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</si>
  <si>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</si>
  <si>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</si>
  <si>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</si>
  <si>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</si>
  <si>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</si>
  <si>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</si>
  <si>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</si>
  <si>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</si>
  <si>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</si>
  <si>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</si>
  <si>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</si>
  <si>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</si>
  <si>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</si>
  <si>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</si>
  <si>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</si>
  <si>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</si>
  <si>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</si>
  <si>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</si>
  <si>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</si>
  <si>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</si>
  <si>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</si>
  <si>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</si>
  <si>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</si>
  <si>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</si>
  <si>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</si>
  <si>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</si>
  <si>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</si>
  <si>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</si>
  <si>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</si>
  <si>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</si>
  <si>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</si>
  <si>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</si>
  <si>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</si>
  <si>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</si>
  <si>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</si>
  <si>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</si>
  <si>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</si>
  <si>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</si>
  <si>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</si>
  <si>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</si>
  <si>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</si>
  <si>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</si>
  <si>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</si>
  <si>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</si>
  <si>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</si>
  <si>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</si>
  <si>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</si>
  <si>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</si>
  <si>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</si>
  <si>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</si>
  <si>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</si>
  <si>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</si>
  <si>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</si>
  <si>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</si>
  <si>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</si>
  <si>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</si>
  <si>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</si>
  <si>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</si>
  <si>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</si>
  <si>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</si>
  <si>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</si>
  <si>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</si>
  <si>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</si>
  <si>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</si>
  <si>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</si>
  <si>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</si>
  <si>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</si>
  <si>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</si>
  <si>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</si>
  <si>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</si>
  <si>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</si>
  <si>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</si>
  <si>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</si>
  <si>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</si>
  <si>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</si>
  <si>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</si>
  <si>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</si>
  <si>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</si>
  <si>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</si>
  <si>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</si>
  <si>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</si>
  <si>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</si>
  <si>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</si>
  <si>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</si>
  <si>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</si>
  <si>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</si>
  <si>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</si>
  <si>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</si>
  <si>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</si>
  <si>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</si>
  <si>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</si>
  <si>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</si>
  <si>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</si>
  <si>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</si>
  <si>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</si>
  <si>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</si>
  <si>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</si>
  <si>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</si>
  <si>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</si>
  <si>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</si>
  <si>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</si>
  <si>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</si>
  <si>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</si>
  <si>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</si>
  <si>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</si>
  <si>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</si>
  <si>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</si>
  <si>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</si>
  <si>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</si>
  <si>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</si>
  <si>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</si>
  <si>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</si>
  <si>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</si>
  <si>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</si>
  <si>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</si>
  <si>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</si>
  <si>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</si>
  <si>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</si>
  <si>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</si>
  <si>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</si>
  <si>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</si>
  <si>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</si>
  <si>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</si>
  <si>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</si>
  <si>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</si>
  <si>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</si>
  <si>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</si>
  <si>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</si>
  <si>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</si>
  <si>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</si>
  <si>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</si>
  <si>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</si>
  <si>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</si>
  <si>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</si>
  <si>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</si>
  <si>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</si>
  <si>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</si>
  <si>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</si>
  <si>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</si>
  <si>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</si>
  <si>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</si>
  <si>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</si>
  <si>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</si>
  <si>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</si>
  <si>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</si>
  <si>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</si>
  <si>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</si>
  <si>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</si>
  <si>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</si>
  <si>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</si>
  <si>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</si>
  <si>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</si>
  <si>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</si>
  <si>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</si>
  <si>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</si>
  <si>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</si>
  <si>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</si>
  <si>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</si>
  <si>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</si>
  <si>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</si>
  <si>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</si>
  <si>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</si>
  <si>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</si>
  <si>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</si>
  <si>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</si>
  <si>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</si>
  <si>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</si>
  <si>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</si>
  <si>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</si>
  <si>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</si>
  <si>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</si>
  <si>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</si>
  <si>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</si>
  <si>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</si>
  <si>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</si>
  <si>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</si>
  <si>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</si>
  <si>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</si>
  <si>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</si>
  <si>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</si>
  <si>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</si>
  <si>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</si>
  <si>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</si>
  <si>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</si>
  <si>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</si>
  <si>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</si>
  <si>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</si>
  <si>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</si>
  <si>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</si>
  <si>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</si>
  <si>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</si>
  <si>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</si>
  <si>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</si>
  <si>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</si>
  <si>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</si>
  <si>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</si>
  <si>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</si>
  <si>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</si>
  <si>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</si>
  <si>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</si>
  <si>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</si>
  <si>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</si>
  <si>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</si>
  <si>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</si>
  <si>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</si>
  <si>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</si>
  <si>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</si>
  <si>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</si>
  <si>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</si>
  <si>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</si>
  <si>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</si>
  <si>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</si>
  <si>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</si>
  <si>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</si>
  <si>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</si>
  <si>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</si>
  <si>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</si>
  <si>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</si>
  <si>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</si>
  <si>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</si>
  <si>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</si>
  <si>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</si>
  <si>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</si>
  <si>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</si>
  <si>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</si>
  <si>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</si>
  <si>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</si>
  <si>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</si>
  <si>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</si>
  <si>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</si>
  <si>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</si>
  <si>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</si>
  <si>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</si>
  <si>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</si>
  <si>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</si>
  <si>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</si>
  <si>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</si>
  <si>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</si>
  <si>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</si>
  <si>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</si>
  <si>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</si>
  <si>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</si>
  <si>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</si>
  <si>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</si>
  <si>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</si>
  <si>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</si>
  <si>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</si>
  <si>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</si>
  <si>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</si>
  <si>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</si>
  <si>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</si>
  <si>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</si>
  <si>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</si>
  <si>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</si>
  <si>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</si>
  <si>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</si>
  <si>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</si>
  <si>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</si>
  <si>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</si>
  <si>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</si>
  <si>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</si>
  <si>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</si>
  <si>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</si>
  <si>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</si>
  <si>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</si>
  <si>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</si>
  <si>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</si>
  <si>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</si>
  <si>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</si>
  <si>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</si>
  <si>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</si>
  <si>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</si>
  <si>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</si>
  <si>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</si>
  <si>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</si>
  <si>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</si>
  <si>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</si>
  <si>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</si>
  <si>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</si>
  <si>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</si>
  <si>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</si>
  <si>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</si>
  <si>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</si>
  <si>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</si>
  <si>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</si>
  <si>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</si>
  <si>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</si>
  <si>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</si>
  <si>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</si>
  <si>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</si>
  <si>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</si>
  <si>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</si>
  <si>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</si>
  <si>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</si>
  <si>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</si>
  <si>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</si>
  <si>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</si>
  <si>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</si>
  <si>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</si>
  <si>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</si>
  <si>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</si>
  <si>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</si>
  <si>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</si>
  <si>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</si>
  <si>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</si>
  <si>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</si>
  <si>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</si>
  <si>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</si>
  <si>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</si>
  <si>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</si>
  <si>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</si>
  <si>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</si>
  <si>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</si>
  <si>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</si>
  <si>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</si>
  <si>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</si>
  <si>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</si>
  <si>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</si>
  <si>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</si>
  <si>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</si>
  <si>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</si>
  <si>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</si>
  <si>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</si>
  <si>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</si>
  <si>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</si>
  <si>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</si>
  <si>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</si>
  <si>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</si>
  <si>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</si>
  <si>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</si>
  <si>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</si>
  <si>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</si>
  <si>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</si>
  <si>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</si>
  <si>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</si>
  <si>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</si>
  <si>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</si>
  <si>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</si>
  <si>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</si>
  <si>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</si>
  <si>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</si>
  <si>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</si>
  <si>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</si>
  <si>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</si>
  <si>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</si>
  <si>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</si>
  <si>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</si>
  <si>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</si>
  <si>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</si>
  <si>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</si>
  <si>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</si>
  <si>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</si>
  <si>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</si>
  <si>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</si>
  <si>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</si>
  <si>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</si>
  <si>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</si>
  <si>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</si>
  <si>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</si>
  <si>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</si>
  <si>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</si>
  <si>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</si>
  <si>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</si>
  <si>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</si>
  <si>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</si>
  <si>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</si>
  <si>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</si>
  <si>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</si>
  <si>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</si>
  <si>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</si>
  <si>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</si>
  <si>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</si>
  <si>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</si>
  <si>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</si>
  <si>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</si>
  <si>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</si>
  <si>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</si>
  <si>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</si>
  <si>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</si>
  <si>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</si>
  <si>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</si>
  <si>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</si>
  <si>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</si>
  <si>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</si>
  <si>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</si>
  <si>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</si>
  <si>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</si>
  <si>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</si>
  <si>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</si>
  <si>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</si>
  <si>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</si>
  <si>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</si>
  <si>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</si>
  <si>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</si>
  <si>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</si>
  <si>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</si>
  <si>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</si>
  <si>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</si>
  <si>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</si>
  <si>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</si>
  <si>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</si>
  <si>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</si>
  <si>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</si>
  <si>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</si>
  <si>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</si>
  <si>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</si>
  <si>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</si>
  <si>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</si>
  <si>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</si>
  <si>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</si>
  <si>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</si>
  <si>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</si>
  <si>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</si>
  <si>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</si>
  <si>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</si>
  <si>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</si>
  <si>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</si>
  <si>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</si>
  <si>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</si>
  <si>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</si>
  <si>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</si>
  <si>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</si>
  <si>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</si>
  <si>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</si>
  <si>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</si>
  <si>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</si>
  <si>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</si>
  <si>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</si>
  <si>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</si>
  <si>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</si>
  <si>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</si>
  <si>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</si>
  <si>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</si>
  <si>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</si>
  <si>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</si>
  <si>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</si>
  <si>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</si>
  <si>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</si>
  <si>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</si>
  <si>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</si>
  <si>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</si>
  <si>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</si>
  <si>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</si>
  <si>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</si>
  <si>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</si>
  <si>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</si>
  <si>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</si>
  <si>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</si>
  <si>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</si>
  <si>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</si>
  <si>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</si>
  <si>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</si>
  <si>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</si>
  <si>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</si>
  <si>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</si>
  <si>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</si>
  <si>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</si>
  <si>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</si>
  <si>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</si>
  <si>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</si>
  <si>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</si>
  <si>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</si>
  <si>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</si>
  <si>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</si>
  <si>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</si>
  <si>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</si>
  <si>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</si>
  <si>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</si>
  <si>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</si>
  <si>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</si>
  <si>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</si>
  <si>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</si>
  <si>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</si>
  <si>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</si>
  <si>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</si>
  <si>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</si>
  <si>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</si>
  <si>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</si>
  <si>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</si>
  <si>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</si>
  <si>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</si>
  <si>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</si>
  <si>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</si>
  <si>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</si>
  <si>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</si>
  <si>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</si>
  <si>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</si>
  <si>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</si>
  <si>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</si>
  <si>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</si>
  <si>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</si>
  <si>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</si>
  <si>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</si>
  <si>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</si>
  <si>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</si>
  <si>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</si>
  <si>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</si>
  <si>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</si>
  <si>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</si>
  <si>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</si>
  <si>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</si>
  <si>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</si>
  <si>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</si>
  <si>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</si>
  <si>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</si>
  <si>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</si>
  <si>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</si>
  <si>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</si>
  <si>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</si>
  <si>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</si>
  <si>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</si>
  <si>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</si>
  <si>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</si>
  <si>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</si>
  <si>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</si>
  <si>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</si>
  <si>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</si>
  <si>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</si>
  <si>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</si>
  <si>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</si>
  <si>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</si>
  <si>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</si>
  <si>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</si>
  <si>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</si>
  <si>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</si>
  <si>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</si>
  <si>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</si>
  <si>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</si>
  <si>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</si>
  <si>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</si>
  <si>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</si>
  <si>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</si>
  <si>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</si>
  <si>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</si>
  <si>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</si>
  <si>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</si>
  <si>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</si>
  <si>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</si>
  <si>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</si>
  <si>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</si>
  <si>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</si>
  <si>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</si>
  <si>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</si>
  <si>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</si>
  <si>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</si>
  <si>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</si>
  <si>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</si>
  <si>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</si>
  <si>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</si>
  <si>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</si>
  <si>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</si>
  <si>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</si>
  <si>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</si>
  <si>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</si>
  <si>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</si>
  <si>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</si>
  <si>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</si>
  <si>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</si>
  <si>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</si>
  <si>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</si>
  <si>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</si>
  <si>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</si>
  <si>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</si>
  <si>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</si>
  <si>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</si>
  <si>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</si>
  <si>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</si>
  <si>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</si>
  <si>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</si>
  <si>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</si>
  <si>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</si>
  <si>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</si>
  <si>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</si>
  <si>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</si>
  <si>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</si>
  <si>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</si>
  <si>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</si>
  <si>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</si>
  <si>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</si>
  <si>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</si>
  <si>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</si>
  <si>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</si>
  <si>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</si>
  <si>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</si>
  <si>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</si>
  <si>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</si>
  <si>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</si>
  <si>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</si>
  <si>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</si>
  <si>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</si>
  <si>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</si>
  <si>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</si>
  <si>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</si>
  <si>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</si>
  <si>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</si>
  <si>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</si>
  <si>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</si>
  <si>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</si>
  <si>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</si>
  <si>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</si>
  <si>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</si>
  <si>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</si>
  <si>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</si>
  <si>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</si>
  <si>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</si>
  <si>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</si>
  <si>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</si>
  <si>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</si>
  <si>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</si>
  <si>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</si>
  <si>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</si>
  <si>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</si>
  <si>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</si>
  <si>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</si>
  <si>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</si>
  <si>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</si>
  <si>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</si>
  <si>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</si>
  <si>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</si>
  <si>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</si>
  <si>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</si>
  <si>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</si>
  <si>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</si>
  <si>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</si>
  <si>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</si>
  <si>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</si>
  <si>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</si>
  <si>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</si>
  <si>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</si>
  <si>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</si>
  <si>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</si>
  <si>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</si>
  <si>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</si>
  <si>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</si>
  <si>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</si>
  <si>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</si>
  <si>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</si>
  <si>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</si>
  <si>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</si>
  <si>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</si>
  <si>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</si>
  <si>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</si>
  <si>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</si>
  <si>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</si>
  <si>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</si>
  <si>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</si>
  <si>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</si>
  <si>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</si>
  <si>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</si>
  <si>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</si>
  <si>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</si>
  <si>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</si>
  <si>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</si>
  <si>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</si>
  <si>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</si>
  <si>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</si>
  <si>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</si>
  <si>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</si>
  <si>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</si>
  <si>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</si>
  <si>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</si>
  <si>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</si>
  <si>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</si>
  <si>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</si>
  <si>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</si>
  <si>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</si>
  <si>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</si>
  <si>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</si>
  <si>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</si>
  <si>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</si>
  <si>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</si>
  <si>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</si>
  <si>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</si>
  <si>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</si>
  <si>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</si>
  <si>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</si>
  <si>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</si>
  <si>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</si>
  <si>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</si>
  <si>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</si>
  <si>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</si>
  <si>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</si>
  <si>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</si>
  <si>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</si>
  <si>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</si>
  <si>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</si>
  <si>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</si>
  <si>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</si>
  <si>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</si>
  <si>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</si>
  <si>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</si>
  <si>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</si>
  <si>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</si>
  <si>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</si>
  <si>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</si>
  <si>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</si>
  <si>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</si>
  <si>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</si>
  <si>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</si>
  <si>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</si>
  <si>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</si>
  <si>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</si>
  <si>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</si>
  <si>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</si>
  <si>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</si>
  <si>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</si>
  <si>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</si>
  <si>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</si>
  <si>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</si>
  <si>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</si>
  <si>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</si>
  <si>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</si>
  <si>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</si>
  <si>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</si>
  <si>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</si>
  <si>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</si>
  <si>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</si>
  <si>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</si>
  <si>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</si>
  <si>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</si>
  <si>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</si>
  <si>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</si>
  <si>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</si>
  <si>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</si>
  <si>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</si>
  <si>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</si>
  <si>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</si>
  <si>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</si>
  <si>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</si>
  <si>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</si>
  <si>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</si>
  <si>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</si>
  <si>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</si>
  <si>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</si>
  <si>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</si>
  <si>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</si>
  <si>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</si>
  <si>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</si>
  <si>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</si>
  <si>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</si>
  <si>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</si>
  <si>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</si>
  <si>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</si>
  <si>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</si>
  <si>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</si>
  <si>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</si>
  <si>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</si>
  <si>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</si>
  <si>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</si>
  <si>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</si>
  <si>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</si>
  <si>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</si>
  <si>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</si>
  <si>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</si>
  <si>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</si>
  <si>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</si>
  <si>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</si>
  <si>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</si>
  <si>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</si>
  <si>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</si>
  <si>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</si>
  <si>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</si>
  <si>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</si>
  <si>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</si>
  <si>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</si>
  <si>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</si>
  <si>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</si>
  <si>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</si>
  <si>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</si>
  <si>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</si>
  <si>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</si>
  <si>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</si>
  <si>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</si>
  <si>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</si>
  <si>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</si>
  <si>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</si>
  <si>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</si>
  <si>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</si>
  <si>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</si>
  <si>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</si>
  <si>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</si>
  <si>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</si>
  <si>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</si>
  <si>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</si>
  <si>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</si>
  <si>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</si>
  <si>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</si>
  <si>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</si>
  <si>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</si>
  <si>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</si>
  <si>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</si>
  <si>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</si>
  <si>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</si>
  <si>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</si>
  <si>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</si>
  <si>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</si>
  <si>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</si>
  <si>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</si>
  <si>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</si>
  <si>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</si>
  <si>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</si>
  <si>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</si>
  <si>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</si>
  <si>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</si>
  <si>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</si>
  <si>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</si>
  <si>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</si>
  <si>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</si>
  <si>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</si>
  <si>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</si>
  <si>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</si>
  <si>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</si>
  <si>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</si>
  <si>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</si>
  <si>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</si>
  <si>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</si>
  <si>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</si>
  <si>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</si>
  <si>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</si>
  <si>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</si>
  <si>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</si>
  <si>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</si>
  <si>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</si>
  <si>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</si>
  <si>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</si>
  <si>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</si>
  <si>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</si>
  <si>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</si>
  <si>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</si>
  <si>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</si>
  <si>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</si>
  <si>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</si>
  <si>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</si>
  <si>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</si>
  <si>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</si>
  <si>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</si>
  <si>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</si>
  <si>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</si>
  <si>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</si>
  <si>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</si>
  <si>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</si>
  <si>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</si>
  <si>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</si>
  <si>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</si>
  <si>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</si>
  <si>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</si>
  <si>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</si>
  <si>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</si>
  <si>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</si>
  <si>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</si>
  <si>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</si>
  <si>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</si>
  <si>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</si>
  <si>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</si>
  <si>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</si>
  <si>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</si>
  <si>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</si>
  <si>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</si>
  <si>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</si>
  <si>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</si>
  <si>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</si>
  <si>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</si>
  <si>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</si>
  <si>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</si>
  <si>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</si>
  <si>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</si>
  <si>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</si>
  <si>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</si>
  <si>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</si>
  <si>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</si>
  <si>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</si>
  <si>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</si>
  <si>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</si>
  <si>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</si>
  <si>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</si>
  <si>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</si>
  <si>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</si>
  <si>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</si>
  <si>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</si>
  <si>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</si>
  <si>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</si>
  <si>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</si>
  <si>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</si>
  <si>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</si>
  <si>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</si>
  <si>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</si>
  <si>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</si>
  <si>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</si>
  <si>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</si>
  <si>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</si>
  <si>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</si>
  <si>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</si>
  <si>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</si>
  <si>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</si>
  <si>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</si>
  <si>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</si>
  <si>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</si>
  <si>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</si>
  <si>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</si>
  <si>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</si>
  <si>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</si>
  <si>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</si>
  <si>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</si>
  <si>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</si>
  <si>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</si>
  <si>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</si>
  <si>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</si>
  <si>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</si>
  <si>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</si>
  <si>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</si>
  <si>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</si>
  <si>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</si>
  <si>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</si>
  <si>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</si>
  <si>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</si>
  <si>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</si>
  <si>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</si>
  <si>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</si>
  <si>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</si>
  <si>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</si>
  <si>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</si>
  <si>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</si>
  <si>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</si>
  <si>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</si>
  <si>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</si>
  <si>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</si>
  <si>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</si>
  <si>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</si>
  <si>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</si>
  <si>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</si>
  <si>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</si>
  <si>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</si>
  <si>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</si>
  <si>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</si>
  <si>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</si>
  <si>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</si>
  <si>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</si>
  <si>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</si>
  <si>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</si>
  <si>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</si>
  <si>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</si>
  <si>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</si>
  <si>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</si>
  <si>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</si>
  <si>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</si>
  <si>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</si>
  <si>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</si>
  <si>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</si>
  <si>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</si>
  <si>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</si>
  <si>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</si>
  <si>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</si>
  <si>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</si>
  <si>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</si>
  <si>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</si>
  <si>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</si>
  <si>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</si>
  <si>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</si>
  <si>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</si>
  <si>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</si>
  <si>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</si>
  <si>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</si>
  <si>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</si>
  <si>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</si>
  <si>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</si>
  <si>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</si>
  <si>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</si>
  <si>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</si>
  <si>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</si>
  <si>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</si>
  <si>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</si>
  <si>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</si>
  <si>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</si>
  <si>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</si>
  <si>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</si>
  <si>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</si>
  <si>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</si>
  <si>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</si>
  <si>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</si>
  <si>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</si>
  <si>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</si>
  <si>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</si>
  <si>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</si>
  <si>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</si>
  <si>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</si>
  <si>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</si>
  <si>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</si>
  <si>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</si>
  <si>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</si>
  <si>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</si>
  <si>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</si>
  <si>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</si>
  <si>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</si>
  <si>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</si>
  <si>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</si>
  <si>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</si>
  <si>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</si>
  <si>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</si>
  <si>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</si>
  <si>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</si>
  <si>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</si>
  <si>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</si>
  <si>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</si>
  <si>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</si>
  <si>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</si>
  <si>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</si>
  <si>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</si>
  <si>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</si>
  <si>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</si>
  <si>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</si>
  <si>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</si>
  <si>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</si>
  <si>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</si>
  <si>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</si>
  <si>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</si>
  <si>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</si>
  <si>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</si>
  <si>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</si>
  <si>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</si>
  <si>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</si>
  <si>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</si>
  <si>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</si>
  <si>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</si>
  <si>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</si>
  <si>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</si>
  <si>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</si>
  <si>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</si>
  <si>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</si>
  <si>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</si>
  <si>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</si>
  <si>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</si>
  <si>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</si>
  <si>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</si>
  <si>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</si>
  <si>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</si>
  <si>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</si>
  <si>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</si>
  <si>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</si>
  <si>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</si>
  <si>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</si>
  <si>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</si>
  <si>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</si>
  <si>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</si>
  <si>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</si>
  <si>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</si>
  <si>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</si>
  <si>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</si>
  <si>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</si>
  <si>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</si>
  <si>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</si>
  <si>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</si>
  <si>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</si>
  <si>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</si>
  <si>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</si>
  <si>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</si>
  <si>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</si>
  <si>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</si>
  <si>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</si>
  <si>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</si>
  <si>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</si>
  <si>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</si>
  <si>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</si>
  <si>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</si>
  <si>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</si>
  <si>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</si>
  <si>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</si>
  <si>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</si>
  <si>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</si>
  <si>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</si>
  <si>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</si>
  <si>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</si>
  <si>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</si>
  <si>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</si>
  <si>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</si>
  <si>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</si>
  <si>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</si>
  <si>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</si>
  <si>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</si>
  <si>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</si>
  <si>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</si>
  <si>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</si>
  <si>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</si>
  <si>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</si>
  <si>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</si>
  <si>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</si>
  <si>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</si>
  <si>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</si>
  <si>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</si>
  <si>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</si>
  <si>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</si>
  <si>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</si>
  <si>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</si>
  <si>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</si>
  <si>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</si>
  <si>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</si>
  <si>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</si>
  <si>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</si>
  <si>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</si>
  <si>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</si>
  <si>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</si>
  <si>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</si>
  <si>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</si>
  <si>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</si>
  <si>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</si>
  <si>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</si>
  <si>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</si>
  <si>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</si>
  <si>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</si>
  <si>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</si>
  <si>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</si>
  <si>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</si>
  <si>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</si>
  <si>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</si>
  <si>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</si>
  <si>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</si>
  <si>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</si>
  <si>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</si>
  <si>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</si>
  <si>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</si>
  <si>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</si>
  <si>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</si>
  <si>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</si>
  <si>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</si>
  <si>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</si>
  <si>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</si>
  <si>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</si>
  <si>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</si>
  <si>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</si>
  <si>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</si>
  <si>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</si>
  <si>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</si>
  <si>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</si>
  <si>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</si>
  <si>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</si>
  <si>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</si>
  <si>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</si>
  <si>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</si>
  <si>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</si>
  <si>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</si>
  <si>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</si>
  <si>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</si>
  <si>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</si>
  <si>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</si>
  <si>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</si>
  <si>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</si>
  <si>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</si>
  <si>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</si>
  <si>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</si>
  <si>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</si>
  <si>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</si>
  <si>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</si>
  <si>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</si>
  <si>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</si>
  <si>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</si>
  <si>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</si>
  <si>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</si>
  <si>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</si>
  <si>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</si>
  <si>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</si>
  <si>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</si>
  <si>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</si>
  <si>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</si>
  <si>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</si>
  <si>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</si>
  <si>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</si>
  <si>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</si>
  <si>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</si>
  <si>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</si>
  <si>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</si>
  <si>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</si>
  <si>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</si>
  <si>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</si>
  <si>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</si>
  <si>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</si>
  <si>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</si>
  <si>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</si>
  <si>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</si>
  <si>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</si>
  <si>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</si>
  <si>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</si>
  <si>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</si>
  <si>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</si>
  <si>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</si>
  <si>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</si>
  <si>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</si>
  <si>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</si>
  <si>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</si>
  <si>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</si>
  <si>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</si>
  <si>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</si>
  <si>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</si>
  <si>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</si>
  <si>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</si>
  <si>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</si>
  <si>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</si>
  <si>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</si>
  <si>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</si>
  <si>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</si>
  <si>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</si>
  <si>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</si>
  <si>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</si>
  <si>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</si>
  <si>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</si>
  <si>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</si>
  <si>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</si>
  <si>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</si>
  <si>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</si>
  <si>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</si>
  <si>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</si>
  <si>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</si>
  <si>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</si>
  <si>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</si>
  <si>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</si>
  <si>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</si>
  <si>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</si>
  <si>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</si>
  <si>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</si>
  <si>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</si>
  <si>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</si>
  <si>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</si>
  <si>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</si>
  <si>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</si>
  <si>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</si>
  <si>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</si>
  <si>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</si>
  <si>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</si>
  <si>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</si>
  <si>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</si>
  <si>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</si>
  <si>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</si>
  <si>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</si>
  <si>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</si>
  <si>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</si>
  <si>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</si>
  <si>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</si>
  <si>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</si>
  <si>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</si>
  <si>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</si>
  <si>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</si>
  <si>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</si>
  <si>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</si>
  <si>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</si>
  <si>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</si>
  <si>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</si>
  <si>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</si>
  <si>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</si>
  <si>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</si>
  <si>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</si>
  <si>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</si>
  <si>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</si>
  <si>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</si>
  <si>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</si>
  <si>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</si>
  <si>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</si>
  <si>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</si>
  <si>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</si>
  <si>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</si>
  <si>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</si>
  <si>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</si>
  <si>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</si>
  <si>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</si>
  <si>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</si>
  <si>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</si>
  <si>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</si>
  <si>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</si>
  <si>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</si>
  <si>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</si>
  <si>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</si>
  <si>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</si>
  <si>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</si>
  <si>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</si>
  <si>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</si>
  <si>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</si>
  <si>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</si>
  <si>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</si>
  <si>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</si>
  <si>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</si>
  <si>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</si>
  <si>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</si>
  <si>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</si>
  <si>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</si>
  <si>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</si>
  <si>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</si>
  <si>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</si>
  <si>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</si>
  <si>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</si>
  <si>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</si>
  <si>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</si>
  <si>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</si>
  <si>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</si>
  <si>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</si>
  <si>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</si>
  <si>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</si>
  <si>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</si>
  <si>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</si>
  <si>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</si>
  <si>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</si>
  <si>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</si>
  <si>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</si>
  <si>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</si>
  <si>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</si>
  <si>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</si>
  <si>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</si>
  <si>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</si>
  <si>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</si>
  <si>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</si>
  <si>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</si>
  <si>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</si>
  <si>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</si>
  <si>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</si>
  <si>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</si>
  <si>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</si>
  <si>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</si>
  <si>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</si>
  <si>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</si>
  <si>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</si>
  <si>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</si>
  <si>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</si>
  <si>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</si>
  <si>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</si>
  <si>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</si>
  <si>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</si>
  <si>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</si>
  <si>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</si>
  <si>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</si>
  <si>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</si>
  <si>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</si>
  <si>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</si>
  <si>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</si>
  <si>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</si>
  <si>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</si>
  <si>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</si>
  <si>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</si>
  <si>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</si>
  <si>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</si>
  <si>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</si>
  <si>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</si>
  <si>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</si>
  <si>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</si>
  <si>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</si>
  <si>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</si>
  <si>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</si>
  <si>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</si>
  <si>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</si>
  <si>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</si>
  <si>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</si>
  <si>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</si>
  <si>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</si>
  <si>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</si>
  <si>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</si>
  <si>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</si>
  <si>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</si>
  <si>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</si>
  <si>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</si>
  <si>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</si>
  <si>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</si>
  <si>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</si>
  <si>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</si>
  <si>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</si>
  <si>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</si>
  <si>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</si>
  <si>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</si>
  <si>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</si>
  <si>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</si>
  <si>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</si>
  <si>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</si>
  <si>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</si>
  <si>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</si>
  <si>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</si>
  <si>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</si>
  <si>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</si>
  <si>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</si>
  <si>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</si>
  <si>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</si>
  <si>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</si>
  <si>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</si>
  <si>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</si>
  <si>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</si>
  <si>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</si>
  <si>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</si>
  <si>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</si>
  <si>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</si>
  <si>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</si>
  <si>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</si>
  <si>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</si>
  <si>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</si>
  <si>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</si>
  <si>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</si>
  <si>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</si>
  <si>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</si>
  <si>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</si>
  <si>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</si>
  <si>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</si>
  <si>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</si>
  <si>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</si>
  <si>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</si>
  <si>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</si>
  <si>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</si>
  <si>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</si>
  <si>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</si>
  <si>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</si>
  <si>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</si>
  <si>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</si>
  <si>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</si>
  <si>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</si>
  <si>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</si>
  <si>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</si>
  <si>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</si>
  <si>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</si>
  <si>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</si>
  <si>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</si>
  <si>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</si>
  <si>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</si>
  <si>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</si>
  <si>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</si>
  <si>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</si>
  <si>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</si>
  <si>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</si>
  <si>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</si>
  <si>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</si>
  <si>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</si>
  <si>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</si>
  <si>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</si>
  <si>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</si>
  <si>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</si>
  <si>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</si>
  <si>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</si>
  <si>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</si>
  <si>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</si>
  <si>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</si>
  <si>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</si>
  <si>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</si>
  <si>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</si>
  <si>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</si>
  <si>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</si>
  <si>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</si>
  <si>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</si>
  <si>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</si>
  <si>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</si>
  <si>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</si>
  <si>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</si>
  <si>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</si>
  <si>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</si>
  <si>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</si>
  <si>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</si>
  <si>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</si>
  <si>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</si>
  <si>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</si>
  <si>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</si>
  <si>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</si>
  <si>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</si>
  <si>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</si>
  <si>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</si>
  <si>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</si>
  <si>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</si>
  <si>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</si>
  <si>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</si>
  <si>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</si>
  <si>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</si>
  <si>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</si>
  <si>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</si>
  <si>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</si>
  <si>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</si>
  <si>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</si>
  <si>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</si>
  <si>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</si>
  <si>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</si>
  <si>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</si>
  <si>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</si>
  <si>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</si>
  <si>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</si>
  <si>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</si>
  <si>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</si>
  <si>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</si>
  <si>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</si>
  <si>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</si>
  <si>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</si>
  <si>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</si>
  <si>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</si>
  <si>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</si>
  <si>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</si>
  <si>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</si>
  <si>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</si>
  <si>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</si>
  <si>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</si>
  <si>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</si>
  <si>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</si>
  <si>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</si>
  <si>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</si>
  <si>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</si>
  <si>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</si>
  <si>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</si>
  <si>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</si>
  <si>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</si>
  <si>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</si>
  <si>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</si>
  <si>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</si>
  <si>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</si>
  <si>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</si>
  <si>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</si>
  <si>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</si>
  <si>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</si>
  <si>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</si>
  <si>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</si>
  <si>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</si>
  <si>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</si>
  <si>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</si>
  <si>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</si>
  <si>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</si>
  <si>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</si>
  <si>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</si>
  <si>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</si>
  <si>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</si>
  <si>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</si>
  <si>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</si>
  <si>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</si>
  <si>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</si>
  <si>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</si>
  <si>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</si>
  <si>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</si>
  <si>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</si>
  <si>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</si>
  <si>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</si>
  <si>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</si>
  <si>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</si>
  <si>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</si>
  <si>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</si>
  <si>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</si>
  <si>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</si>
  <si>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</si>
  <si>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</si>
  <si>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</si>
  <si>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</si>
  <si>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</si>
  <si>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</si>
  <si>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</si>
  <si>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</si>
  <si>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</si>
  <si>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</si>
  <si>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</si>
  <si>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</si>
  <si>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</si>
  <si>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</si>
  <si>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</si>
  <si>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</si>
  <si>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</si>
  <si>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</si>
  <si>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</si>
  <si>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</si>
  <si>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</si>
  <si>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</si>
  <si>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</si>
  <si>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</si>
  <si>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</si>
  <si>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</si>
  <si>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</si>
  <si>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</si>
  <si>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</si>
  <si>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</si>
  <si>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</si>
  <si>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</si>
  <si>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</si>
  <si>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</si>
  <si>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</si>
  <si>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</si>
  <si>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</si>
  <si>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</si>
  <si>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</si>
  <si>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</si>
  <si>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</si>
  <si>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</si>
  <si>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</si>
  <si>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</si>
  <si>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</si>
  <si>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</si>
  <si>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</si>
  <si>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</si>
  <si>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</si>
  <si>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</si>
  <si>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</si>
  <si>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</si>
  <si>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</si>
  <si>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</si>
  <si>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</si>
  <si>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</si>
  <si>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</si>
  <si>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</si>
  <si>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</si>
  <si>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</si>
  <si>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</si>
  <si>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</si>
  <si>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</si>
  <si>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</si>
  <si>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</si>
  <si>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</si>
  <si>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</si>
  <si>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</si>
  <si>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</si>
  <si>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</si>
  <si>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</si>
  <si>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</si>
  <si>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</si>
  <si>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</si>
  <si>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</si>
  <si>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</si>
  <si>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</si>
  <si>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</si>
  <si>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</si>
  <si>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</si>
  <si>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</si>
  <si>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</si>
  <si>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</si>
  <si>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</si>
  <si>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</si>
  <si>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</si>
  <si>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</si>
  <si>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</si>
  <si>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</si>
  <si>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</si>
  <si>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</si>
  <si>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</si>
  <si>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</si>
  <si>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</si>
  <si>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</si>
  <si>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</si>
  <si>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</si>
  <si>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</si>
  <si>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</si>
  <si>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</si>
  <si>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</si>
  <si>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</si>
  <si>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</si>
  <si>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</si>
  <si>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</si>
  <si>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</si>
  <si>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</si>
  <si>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</si>
  <si>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</si>
  <si>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</si>
  <si>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</si>
  <si>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</si>
  <si>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</si>
  <si>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</si>
  <si>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</si>
  <si>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</si>
  <si>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</si>
  <si>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</si>
  <si>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</si>
  <si>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</si>
  <si>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</si>
  <si>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</si>
  <si>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</si>
  <si>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</si>
  <si>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</si>
  <si>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</si>
  <si>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</si>
  <si>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</si>
  <si>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</si>
  <si>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</si>
  <si>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</si>
  <si>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</si>
  <si>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</si>
  <si>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</si>
  <si>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</si>
  <si>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</si>
  <si>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</si>
  <si>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</si>
  <si>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</si>
  <si>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</si>
  <si>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</si>
  <si>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</si>
  <si>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</si>
  <si>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</si>
  <si>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</si>
  <si>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</si>
  <si>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</si>
  <si>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</si>
  <si>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</si>
  <si>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</si>
  <si>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</si>
  <si>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</si>
  <si>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</si>
  <si>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</si>
  <si>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</si>
  <si>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</si>
  <si>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</si>
  <si>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</si>
  <si>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</si>
  <si>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</si>
  <si>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</si>
  <si>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</si>
  <si>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</si>
  <si>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</si>
  <si>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</si>
  <si>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</si>
  <si>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</si>
  <si>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</si>
  <si>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</si>
  <si>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</si>
  <si>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</si>
  <si>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</si>
  <si>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</si>
  <si>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</si>
  <si>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</si>
  <si>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</si>
  <si>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</si>
  <si>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</si>
  <si>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</si>
  <si>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</si>
  <si>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</si>
  <si>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</si>
  <si>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</si>
  <si>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</si>
  <si>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</si>
  <si>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</si>
  <si>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</si>
  <si>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</si>
  <si>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</si>
  <si>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</si>
  <si>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</si>
  <si>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</si>
  <si>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</si>
  <si>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</si>
  <si>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</si>
  <si>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</si>
  <si>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</si>
  <si>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</si>
  <si>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</si>
  <si>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</si>
  <si>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</si>
  <si>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</si>
  <si>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</si>
  <si>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</si>
  <si>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</si>
  <si>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</si>
  <si>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</si>
  <si>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</si>
  <si>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</si>
  <si>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</si>
  <si>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</si>
  <si>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</si>
  <si>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</si>
  <si>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</si>
  <si>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</si>
  <si>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</si>
  <si>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</si>
  <si>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</si>
  <si>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</si>
  <si>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</si>
  <si>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</si>
  <si>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</si>
  <si>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</si>
  <si>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</si>
  <si>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</si>
  <si>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</si>
  <si>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</si>
  <si>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</si>
  <si>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</si>
  <si>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</si>
  <si>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</si>
  <si>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</si>
  <si>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</si>
  <si>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</si>
  <si>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</si>
  <si>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</si>
  <si>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</si>
  <si>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</si>
  <si>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</si>
  <si>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</si>
  <si>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</si>
  <si>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</si>
  <si>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</si>
  <si>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</si>
  <si>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</si>
  <si>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</si>
  <si>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</si>
  <si>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</si>
  <si>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</si>
  <si>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</si>
  <si>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</si>
  <si>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</si>
  <si>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</si>
  <si>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</si>
  <si>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</si>
  <si>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</si>
  <si>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</si>
  <si>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</si>
  <si>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</si>
  <si>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</si>
  <si>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</si>
  <si>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</si>
  <si>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</si>
  <si>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</si>
  <si>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</si>
  <si>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</si>
  <si>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</si>
  <si>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</si>
  <si>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</si>
  <si>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</si>
  <si>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</si>
  <si>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</si>
  <si>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</si>
  <si>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</si>
  <si>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</si>
  <si>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</si>
  <si>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</si>
  <si>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</si>
  <si>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</si>
  <si>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</si>
  <si>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</si>
  <si>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</si>
  <si>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</si>
  <si>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</si>
  <si>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</si>
  <si>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</si>
  <si>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</si>
  <si>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</si>
  <si>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</si>
  <si>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</si>
  <si>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</si>
  <si>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</si>
  <si>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</si>
  <si>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</si>
  <si>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</si>
  <si>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</si>
  <si>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</si>
  <si>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</si>
  <si>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</si>
  <si>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</si>
  <si>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</si>
  <si>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</si>
  <si>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</si>
  <si>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</si>
  <si>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</si>
  <si>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</si>
  <si>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</si>
  <si>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</si>
  <si>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</si>
  <si>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</si>
  <si>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</si>
  <si>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</si>
  <si>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</si>
  <si>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</si>
  <si>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</si>
  <si>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</si>
  <si>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</si>
  <si>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</si>
  <si>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</si>
  <si>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</si>
  <si>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</si>
  <si>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</si>
  <si>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</si>
  <si>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</si>
  <si>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</si>
  <si>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</si>
  <si>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</si>
  <si>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</si>
  <si>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</si>
  <si>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</si>
  <si>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</si>
  <si>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</si>
  <si>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</si>
  <si>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</si>
  <si>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</si>
  <si>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</si>
  <si>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</si>
  <si>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</si>
  <si>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</si>
  <si>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</si>
  <si>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</si>
  <si>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</si>
  <si>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</si>
  <si>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</si>
  <si>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</si>
  <si>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</si>
  <si>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</si>
  <si>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</si>
  <si>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</si>
  <si>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</si>
  <si>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</si>
  <si>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</si>
  <si>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</si>
  <si>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</si>
  <si>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</si>
  <si>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</si>
  <si>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</si>
  <si>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</si>
  <si>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</si>
  <si>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</si>
  <si>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</si>
  <si>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</si>
  <si>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</si>
  <si>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</si>
  <si>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</si>
  <si>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</si>
  <si>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</si>
  <si>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</si>
  <si>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</si>
  <si>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</si>
  <si>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</si>
  <si>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</si>
  <si>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</si>
  <si>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</si>
  <si>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</si>
  <si>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</si>
  <si>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</si>
  <si>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</si>
  <si>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</si>
  <si>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</si>
  <si>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</si>
  <si>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</si>
  <si>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</si>
  <si>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</si>
  <si>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</si>
  <si>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</si>
  <si>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</si>
  <si>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</si>
  <si>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</si>
  <si>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</si>
  <si>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</si>
  <si>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</si>
  <si>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</si>
  <si>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</si>
  <si>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</si>
  <si>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</si>
  <si>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</si>
  <si>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</si>
  <si>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</si>
  <si>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</si>
  <si>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</si>
  <si>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</si>
  <si>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</si>
  <si>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</si>
  <si>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</si>
  <si>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</si>
  <si>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</si>
  <si>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</si>
  <si>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</si>
  <si>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</si>
  <si>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</si>
  <si>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</si>
  <si>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</si>
  <si>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</si>
  <si>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</si>
  <si>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</si>
  <si>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</si>
  <si>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</si>
  <si>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</si>
  <si>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</si>
  <si>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</si>
  <si>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</si>
  <si>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</si>
  <si>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</si>
  <si>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</si>
  <si>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</si>
  <si>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</si>
  <si>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</si>
  <si>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</si>
  <si>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</si>
  <si>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</si>
  <si>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</si>
  <si>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</si>
  <si>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</si>
  <si>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</si>
  <si>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</si>
  <si>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</si>
  <si>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</si>
  <si>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</si>
  <si>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</si>
  <si>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</si>
  <si>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</si>
  <si>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</si>
  <si>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</si>
  <si>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</si>
  <si>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</si>
  <si>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</si>
  <si>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</si>
  <si>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</si>
  <si>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</si>
  <si>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</si>
  <si>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</si>
  <si>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</si>
  <si>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</si>
  <si>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</si>
  <si>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</si>
  <si>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</si>
  <si>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</si>
  <si>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</si>
  <si>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</si>
  <si>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</si>
  <si>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</si>
  <si>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</si>
  <si>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</si>
  <si>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</si>
  <si>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</si>
  <si>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</si>
  <si>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</si>
  <si>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</si>
  <si>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</si>
  <si>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</si>
  <si>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</si>
  <si>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</si>
  <si>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</si>
  <si>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</si>
  <si>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</si>
  <si>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</si>
  <si>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</si>
  <si>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</si>
  <si>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</si>
  <si>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</si>
  <si>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</si>
  <si>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</si>
  <si>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</si>
  <si>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</si>
  <si>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</si>
  <si>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</si>
  <si>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</si>
  <si>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</si>
  <si>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</si>
  <si>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</si>
  <si>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</si>
  <si>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</si>
  <si>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</si>
  <si>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</si>
  <si>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</si>
  <si>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</si>
  <si>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</si>
  <si>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</si>
  <si>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</si>
  <si>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</si>
  <si>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</si>
  <si>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</si>
  <si>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</si>
  <si>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</si>
  <si>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</si>
  <si>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</si>
  <si>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</si>
  <si>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</si>
  <si>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</si>
  <si>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</si>
  <si>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</si>
  <si>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</si>
  <si>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</si>
  <si>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</si>
  <si>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</si>
  <si>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</si>
  <si>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</si>
  <si>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</si>
  <si>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</si>
  <si>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</si>
  <si>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</si>
  <si>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</si>
  <si>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</si>
  <si>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</si>
  <si>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</si>
  <si>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</si>
  <si>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</si>
  <si>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</si>
  <si>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</si>
  <si>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</si>
  <si>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</si>
  <si>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</si>
  <si>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</si>
  <si>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</si>
  <si>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</si>
  <si>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</si>
  <si>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</si>
  <si>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</si>
  <si>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</si>
  <si>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</si>
  <si>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</si>
  <si>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</si>
  <si>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</si>
  <si>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</si>
  <si>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</si>
  <si>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</si>
  <si>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</si>
  <si>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</si>
  <si>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</si>
  <si>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</si>
  <si>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</si>
  <si>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</si>
  <si>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</si>
  <si>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</si>
  <si>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</si>
  <si>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</si>
  <si>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</si>
  <si>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</si>
  <si>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</si>
  <si>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</si>
  <si>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</si>
  <si>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</si>
  <si>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</si>
  <si>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</si>
  <si>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</si>
  <si>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</si>
  <si>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</si>
  <si>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</si>
  <si>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</si>
  <si>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</si>
  <si>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</si>
  <si>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</si>
  <si>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</si>
  <si>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</si>
  <si>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</si>
  <si>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</si>
  <si>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</si>
  <si>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</si>
  <si>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</si>
  <si>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</si>
  <si>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</si>
  <si>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</si>
  <si>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</si>
  <si>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</si>
  <si>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</si>
  <si>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</si>
  <si>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</si>
  <si>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</si>
  <si>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</si>
  <si>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</si>
  <si>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</si>
  <si>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</si>
  <si>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</si>
  <si>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</si>
  <si>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</si>
  <si>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</si>
  <si>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</si>
  <si>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</si>
  <si>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</si>
  <si>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</si>
  <si>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</si>
  <si>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</si>
  <si>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</si>
  <si>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</si>
  <si>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</si>
  <si>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</si>
  <si>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</si>
  <si>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</si>
  <si>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</si>
  <si>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</si>
  <si>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</si>
  <si>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</si>
  <si>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</si>
  <si>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</si>
  <si>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</si>
  <si>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</si>
  <si>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</si>
  <si>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</si>
  <si>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</si>
  <si>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</si>
  <si>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</si>
  <si>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</si>
  <si>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</si>
  <si>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</si>
  <si>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</si>
  <si>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</si>
  <si>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</si>
  <si>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</si>
  <si>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</si>
  <si>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</si>
  <si>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</si>
  <si>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</si>
  <si>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</si>
  <si>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</si>
  <si>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</si>
  <si>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</si>
  <si>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</si>
  <si>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</si>
  <si>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</si>
  <si>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</si>
  <si>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</si>
  <si>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</si>
  <si>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</si>
  <si>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</si>
  <si>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</si>
  <si>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</si>
  <si>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</si>
  <si>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</si>
  <si>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</si>
  <si>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</si>
  <si>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</si>
  <si>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</si>
  <si>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</si>
  <si>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</si>
  <si>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</si>
  <si>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</si>
  <si>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</si>
  <si>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</si>
  <si>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</si>
  <si>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</si>
  <si>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</si>
  <si>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</si>
  <si>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</si>
  <si>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</si>
  <si>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</si>
  <si>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</si>
  <si>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</si>
  <si>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</si>
  <si>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</si>
  <si>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</si>
  <si>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</si>
  <si>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</si>
  <si>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</si>
  <si>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</si>
  <si>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</si>
  <si>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</si>
  <si>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</si>
  <si>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</si>
  <si>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</si>
  <si>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</si>
  <si>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</si>
  <si>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</si>
  <si>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</si>
  <si>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</si>
  <si>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</si>
  <si>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</si>
  <si>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</si>
  <si>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</si>
  <si>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</si>
  <si>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</si>
  <si>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</si>
  <si>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</si>
  <si>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</si>
  <si>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</si>
  <si>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</si>
  <si>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</si>
  <si>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</si>
  <si>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</si>
  <si>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</si>
  <si>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</si>
  <si>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</si>
  <si>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</si>
  <si>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</si>
  <si>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</si>
  <si>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</si>
  <si>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</si>
  <si>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</si>
  <si>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</si>
  <si>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</si>
  <si>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</si>
  <si>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</si>
  <si>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</si>
  <si>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</si>
  <si>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</si>
  <si>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</si>
  <si>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</si>
  <si>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</si>
  <si>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</si>
  <si>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</si>
  <si>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</si>
  <si>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</si>
  <si>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</si>
  <si>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</si>
  <si>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</si>
  <si>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</si>
  <si>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</si>
  <si>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</si>
  <si>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</si>
  <si>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</si>
  <si>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</si>
  <si>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</si>
  <si>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</si>
  <si>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</si>
  <si>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</si>
  <si>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</si>
  <si>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</si>
  <si>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</si>
  <si>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</si>
  <si>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</si>
  <si>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</si>
  <si>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</si>
  <si>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</si>
  <si>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</si>
  <si>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</si>
  <si>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</si>
  <si>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</si>
  <si>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</si>
  <si>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</si>
  <si>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</si>
  <si>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</si>
  <si>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</si>
  <si>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</si>
  <si>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</si>
  <si>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</si>
  <si>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</si>
  <si>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</si>
  <si>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</si>
  <si>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</si>
  <si>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</si>
  <si>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</si>
  <si>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</si>
  <si>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</si>
  <si>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</si>
  <si>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</si>
  <si>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</si>
  <si>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</si>
  <si>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</si>
  <si>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</si>
  <si>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</si>
  <si>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</si>
  <si>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</si>
  <si>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</si>
  <si>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</si>
  <si>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</si>
  <si>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</si>
  <si>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</si>
  <si>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</si>
  <si>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</si>
  <si>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</si>
  <si>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</si>
  <si>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</si>
  <si>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</si>
  <si>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</si>
  <si>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</si>
  <si>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</si>
  <si>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</si>
  <si>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</si>
  <si>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</si>
  <si>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</si>
  <si>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</si>
  <si>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</si>
  <si>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</si>
  <si>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</si>
  <si>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</si>
  <si>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</si>
  <si>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</si>
  <si>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</si>
  <si>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</si>
  <si>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</si>
  <si>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</si>
  <si>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</si>
  <si>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</si>
  <si>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</si>
  <si>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</si>
  <si>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</si>
  <si>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</si>
  <si>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</si>
  <si>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</si>
  <si>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</si>
  <si>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</si>
  <si>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</si>
  <si>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</si>
  <si>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</si>
  <si>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</si>
  <si>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</si>
  <si>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</si>
  <si>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</si>
  <si>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</si>
  <si>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</si>
  <si>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</si>
  <si>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</si>
  <si>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</si>
  <si>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</si>
  <si>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</si>
  <si>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</si>
  <si>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</si>
  <si>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</si>
  <si>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</si>
  <si>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</si>
  <si>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</si>
  <si>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</si>
  <si>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</si>
  <si>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</si>
  <si>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</si>
  <si>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</si>
  <si>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</si>
  <si>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</si>
  <si>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</si>
  <si>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</si>
  <si>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</si>
  <si>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</si>
  <si>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</si>
  <si>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</si>
  <si>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</si>
  <si>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</si>
  <si>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</si>
  <si>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</si>
  <si>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</si>
  <si>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</si>
  <si>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</si>
  <si>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</si>
  <si>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</si>
  <si>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</si>
  <si>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</si>
  <si>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</si>
  <si>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</si>
  <si>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</si>
  <si>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</si>
  <si>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</si>
  <si>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</si>
  <si>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</si>
  <si>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</si>
  <si>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</si>
  <si>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</si>
  <si>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</si>
  <si>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</si>
  <si>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</si>
  <si>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</si>
  <si>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</si>
  <si>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</si>
  <si>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</si>
  <si>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</si>
  <si>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</si>
  <si>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</si>
  <si>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</si>
  <si>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</si>
  <si>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</si>
  <si>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</si>
  <si>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</si>
  <si>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</si>
  <si>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</si>
  <si>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</si>
  <si>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</si>
  <si>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</si>
  <si>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</si>
  <si>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</si>
  <si>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</si>
  <si>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</si>
  <si>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</si>
  <si>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</si>
  <si>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</si>
  <si>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</si>
  <si>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</si>
  <si>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</si>
  <si>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</si>
  <si>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</si>
  <si>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</si>
  <si>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</si>
  <si>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</si>
  <si>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</si>
  <si>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</si>
  <si>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</si>
  <si>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</si>
  <si>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</si>
  <si>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</si>
  <si>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</si>
  <si>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</si>
  <si>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</si>
  <si>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</si>
  <si>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</si>
  <si>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</si>
  <si>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</si>
  <si>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</si>
  <si>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</si>
  <si>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</si>
  <si>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</si>
  <si>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</si>
  <si>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</si>
  <si>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</si>
  <si>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</si>
  <si>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</si>
  <si>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</si>
  <si>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</si>
  <si>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</si>
  <si>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</si>
  <si>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</si>
  <si>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</si>
  <si>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</si>
  <si>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</si>
  <si>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</si>
  <si>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</si>
  <si>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</si>
  <si>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</si>
  <si>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</si>
  <si>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</si>
  <si>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</si>
  <si>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</si>
  <si>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</si>
  <si>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</si>
  <si>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</si>
  <si>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</si>
  <si>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</si>
  <si>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</si>
  <si>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</si>
  <si>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</si>
  <si>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</si>
  <si>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</si>
  <si>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</si>
  <si>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</si>
  <si>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</si>
  <si>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</si>
  <si>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</si>
  <si>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</si>
  <si>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</si>
  <si>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</si>
  <si>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</si>
  <si>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</si>
  <si>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</si>
  <si>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</si>
  <si>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</si>
  <si>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</si>
  <si>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</si>
  <si>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</si>
  <si>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</si>
  <si>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</si>
  <si>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</si>
  <si>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</si>
  <si>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</si>
  <si>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</si>
  <si>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</si>
  <si>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</si>
  <si>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</si>
  <si>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</si>
  <si>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</si>
  <si>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</si>
  <si>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</si>
  <si>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</si>
  <si>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</si>
  <si>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</si>
  <si>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</si>
  <si>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</si>
  <si>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</si>
  <si>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</si>
  <si>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</si>
  <si>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</si>
  <si>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</si>
  <si>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</si>
  <si>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</si>
  <si>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</si>
  <si>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</si>
  <si>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</si>
  <si>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</si>
  <si>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</si>
  <si>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</si>
  <si>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</si>
  <si>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</si>
  <si>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</si>
  <si>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</si>
  <si>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</si>
  <si>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</si>
  <si>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</si>
  <si>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</si>
  <si>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</si>
  <si>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</si>
  <si>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</si>
  <si>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</si>
  <si>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</si>
  <si>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</si>
  <si>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</si>
  <si>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</si>
  <si>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</si>
  <si>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</si>
  <si>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</si>
  <si>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</si>
  <si>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</si>
  <si>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</si>
  <si>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</si>
  <si>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</si>
  <si>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</si>
  <si>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</si>
  <si>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</si>
  <si>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</si>
  <si>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</si>
  <si>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</si>
  <si>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</si>
  <si>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</si>
  <si>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</si>
  <si>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</si>
  <si>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</si>
  <si>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</si>
  <si>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</si>
  <si>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</si>
  <si>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</si>
  <si>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</si>
  <si>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</si>
  <si>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</si>
  <si>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</si>
  <si>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</si>
  <si>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</si>
  <si>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</si>
  <si>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</si>
  <si>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</si>
  <si>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</si>
  <si>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</si>
  <si>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</si>
  <si>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</si>
  <si>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</si>
  <si>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</si>
  <si>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</si>
  <si>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</si>
  <si>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</si>
  <si>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</si>
  <si>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</si>
  <si>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</si>
  <si>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</si>
  <si>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</si>
  <si>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</si>
  <si>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</si>
  <si>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</si>
  <si>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</si>
  <si>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</si>
  <si>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</si>
  <si>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</si>
  <si>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</si>
  <si>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</si>
  <si>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</si>
  <si>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</si>
  <si>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</si>
  <si>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</si>
  <si>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</si>
  <si>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</si>
  <si>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</si>
  <si>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</si>
  <si>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</si>
  <si>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</si>
  <si>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</si>
  <si>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</si>
  <si>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</si>
  <si>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</si>
  <si>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</si>
  <si>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</si>
  <si>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</si>
  <si>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</si>
  <si>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</si>
  <si>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</si>
  <si>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</si>
  <si>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</si>
  <si>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</si>
  <si>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</si>
  <si>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</si>
  <si>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</si>
  <si>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</si>
  <si>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</si>
  <si>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</si>
  <si>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</si>
  <si>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</si>
  <si>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</si>
  <si>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</si>
  <si>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</si>
  <si>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</si>
  <si>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</si>
  <si>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</si>
  <si>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</si>
  <si>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</si>
  <si>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</si>
  <si>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</si>
  <si>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</si>
  <si>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</si>
  <si>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</si>
  <si>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</si>
  <si>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</si>
  <si>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</si>
  <si>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</si>
  <si>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</si>
  <si>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</si>
  <si>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</si>
  <si>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</si>
  <si>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</si>
  <si>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</si>
  <si>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</si>
  <si>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</si>
  <si>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</si>
  <si>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</si>
  <si>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</si>
  <si>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</si>
  <si>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</si>
  <si>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</si>
  <si>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</si>
  <si>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</si>
  <si>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</si>
  <si>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</si>
  <si>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</si>
  <si>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</si>
  <si>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</si>
  <si>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</si>
  <si>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</si>
  <si>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</si>
  <si>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</si>
  <si>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</si>
  <si>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</si>
  <si>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</si>
  <si>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</si>
  <si>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</si>
  <si>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</si>
  <si>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</si>
  <si>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</si>
  <si>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</si>
  <si>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</si>
  <si>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</si>
  <si>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</si>
  <si>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</si>
  <si>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</si>
  <si>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</si>
  <si>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</si>
  <si>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</si>
  <si>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</si>
  <si>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</si>
  <si>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</si>
  <si>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</si>
  <si>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</si>
  <si>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</si>
  <si>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</si>
  <si>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</si>
  <si>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</si>
  <si>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</si>
  <si>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</si>
  <si>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</si>
  <si>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</si>
  <si>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</si>
  <si>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</si>
  <si>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</si>
  <si>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</si>
  <si>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</si>
  <si>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</si>
  <si>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</si>
  <si>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</si>
  <si>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</si>
  <si>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</si>
  <si>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</si>
  <si>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</si>
  <si>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</si>
  <si>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</si>
  <si>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</si>
  <si>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</si>
  <si>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</si>
  <si>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</si>
  <si>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</si>
  <si>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</si>
  <si>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</si>
  <si>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</si>
  <si>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</si>
  <si>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</si>
  <si>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</si>
  <si>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</si>
  <si>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</si>
  <si>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</si>
  <si>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</si>
  <si>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</si>
  <si>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</si>
  <si>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</si>
  <si>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</si>
  <si>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</si>
  <si>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</si>
  <si>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</si>
  <si>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</si>
  <si>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</si>
  <si>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</si>
  <si>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</si>
  <si>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</si>
  <si>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</si>
  <si>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</si>
  <si>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</si>
  <si>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</si>
  <si>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</si>
  <si>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</si>
  <si>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</si>
  <si>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</si>
  <si>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</si>
  <si>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</si>
  <si>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</si>
  <si>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</si>
  <si>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</si>
  <si>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</si>
  <si>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</si>
  <si>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</si>
  <si>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</si>
  <si>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</si>
  <si>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</si>
  <si>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</si>
  <si>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</si>
  <si>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</si>
  <si>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</si>
  <si>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</si>
  <si>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</si>
  <si>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</si>
  <si>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</si>
  <si>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</si>
  <si>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</si>
  <si>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</si>
  <si>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</si>
  <si>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</si>
  <si>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</si>
  <si>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</si>
  <si>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</si>
  <si>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</si>
  <si>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</si>
  <si>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</si>
  <si>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</si>
  <si>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</si>
  <si>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</si>
  <si>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</si>
  <si>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</si>
  <si>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</si>
  <si>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</si>
  <si>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</si>
  <si>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</si>
  <si>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</si>
  <si>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</si>
  <si>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</si>
  <si>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</si>
  <si>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</si>
  <si>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</si>
  <si>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</si>
  <si>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</si>
  <si>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</si>
  <si>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</si>
  <si>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</si>
  <si>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</si>
  <si>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</si>
  <si>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</si>
  <si>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</si>
  <si>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</si>
  <si>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</si>
  <si>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</si>
  <si>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</si>
  <si>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</si>
  <si>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</si>
  <si>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</si>
  <si>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</si>
  <si>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</si>
  <si>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</si>
  <si>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</si>
  <si>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</si>
  <si>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</si>
  <si>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</si>
  <si>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</si>
  <si>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</si>
  <si>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</si>
  <si>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</si>
  <si>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</si>
  <si>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</si>
  <si>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</si>
  <si>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</si>
  <si>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</si>
  <si>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</si>
  <si>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</si>
  <si>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</si>
  <si>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</si>
  <si>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</si>
  <si>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</si>
  <si>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</si>
  <si>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</si>
  <si>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</si>
  <si>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</si>
  <si>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</si>
  <si>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</si>
  <si>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</si>
  <si>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</si>
  <si>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</si>
  <si>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</si>
  <si>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</si>
  <si>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</si>
  <si>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</si>
  <si>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</si>
  <si>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</si>
  <si>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</si>
  <si>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</si>
  <si>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</si>
  <si>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</si>
  <si>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</si>
  <si>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</si>
  <si>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</si>
  <si>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</si>
  <si>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</si>
  <si>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</si>
  <si>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</si>
  <si>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</si>
  <si>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</si>
  <si>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</si>
  <si>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</si>
  <si>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</si>
  <si>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</si>
  <si>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</si>
  <si>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</si>
  <si>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</si>
  <si>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</si>
  <si>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</si>
  <si>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</si>
  <si>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</si>
  <si>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</si>
  <si>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</si>
  <si>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</si>
  <si>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</si>
  <si>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</si>
  <si>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</si>
  <si>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</si>
  <si>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</si>
  <si>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</si>
  <si>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</si>
  <si>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</si>
  <si>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</si>
  <si>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</si>
  <si>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</si>
  <si>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</si>
  <si>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</si>
  <si>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</si>
  <si>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</si>
  <si>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</si>
  <si>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</si>
  <si>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</si>
  <si>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</si>
  <si>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</si>
  <si>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</si>
  <si>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</si>
  <si>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</si>
  <si>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</si>
  <si>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</si>
  <si>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</si>
  <si>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</si>
  <si>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</si>
  <si>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</si>
  <si>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</si>
  <si>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</si>
  <si>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</si>
  <si>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</si>
  <si>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</si>
  <si>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</si>
  <si>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</si>
  <si>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</si>
  <si>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</si>
  <si>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</si>
  <si>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</si>
  <si>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</si>
  <si>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</si>
  <si>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</si>
  <si>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</si>
  <si>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</si>
  <si>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</si>
  <si>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</si>
  <si>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</si>
  <si>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</si>
  <si>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</si>
  <si>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</si>
  <si>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</si>
  <si>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</si>
  <si>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</si>
  <si>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</si>
  <si>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</si>
  <si>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</si>
  <si>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</si>
  <si>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</si>
  <si>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</si>
  <si>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</si>
  <si>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</si>
  <si>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</si>
  <si>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</si>
  <si>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</si>
  <si>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</si>
  <si>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</si>
  <si>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</si>
  <si>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</si>
  <si>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</si>
  <si>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</si>
  <si>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</si>
  <si>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</si>
  <si>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</si>
  <si>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</si>
  <si>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</si>
  <si>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</si>
  <si>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</si>
  <si>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</si>
  <si>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</si>
  <si>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</si>
  <si>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</si>
  <si>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</si>
  <si>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</si>
  <si>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</si>
  <si>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</si>
  <si>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</si>
  <si>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</si>
  <si>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</si>
  <si>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</si>
  <si>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</si>
  <si>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</si>
  <si>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</si>
  <si>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</si>
  <si>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</si>
  <si>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</si>
  <si>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</si>
  <si>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</si>
  <si>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</si>
  <si>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</si>
  <si>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</si>
  <si>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</si>
  <si>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</si>
  <si>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</si>
  <si>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</si>
  <si>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</si>
  <si>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</si>
  <si>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</si>
  <si>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</si>
  <si>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</si>
  <si>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</si>
  <si>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</si>
  <si>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</si>
  <si>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</si>
  <si>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</si>
  <si>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</si>
  <si>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</si>
  <si>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</si>
  <si>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</si>
  <si>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</si>
  <si>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</si>
  <si>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</si>
  <si>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</si>
  <si>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</si>
  <si>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</si>
  <si>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</si>
  <si>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</si>
  <si>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</si>
  <si>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</si>
  <si>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</si>
  <si>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</si>
  <si>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</si>
  <si>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</si>
  <si>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</si>
  <si>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</si>
  <si>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</si>
  <si>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</si>
  <si>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</si>
  <si>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</si>
  <si>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</si>
  <si>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</si>
  <si>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</si>
  <si>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</si>
  <si>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</si>
  <si>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</si>
  <si>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</si>
  <si>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</si>
  <si>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</si>
  <si>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</si>
  <si>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</si>
  <si>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</si>
  <si>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</si>
  <si>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</si>
  <si>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</si>
  <si>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</si>
  <si>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</si>
  <si>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</si>
  <si>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</si>
  <si>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</si>
  <si>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</si>
  <si>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</si>
  <si>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</si>
  <si>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</si>
  <si>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</si>
  <si>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</si>
  <si>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</si>
  <si>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</si>
  <si>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</si>
  <si>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</si>
  <si>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</si>
  <si>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</si>
  <si>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</si>
  <si>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</si>
  <si>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</si>
  <si>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</si>
  <si>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</si>
  <si>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</si>
  <si>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</si>
  <si>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</si>
  <si>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</si>
  <si>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</si>
  <si>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</si>
  <si>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</si>
  <si>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</si>
  <si>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</si>
  <si>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</si>
  <si>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</si>
  <si>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</si>
  <si>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</si>
  <si>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</si>
  <si>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</si>
  <si>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</si>
  <si>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</si>
  <si>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</si>
  <si>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</si>
  <si>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</si>
  <si>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</si>
  <si>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</si>
  <si>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</si>
  <si>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</si>
  <si>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</si>
  <si>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</si>
  <si>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</si>
  <si>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</si>
  <si>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</si>
  <si>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</si>
  <si>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</si>
  <si>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</si>
  <si>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</si>
  <si>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</si>
  <si>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</si>
  <si>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</si>
  <si>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</si>
  <si>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</si>
  <si>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</si>
  <si>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</si>
  <si>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</si>
  <si>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</si>
  <si>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</si>
  <si>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</si>
  <si>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</si>
  <si>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</si>
  <si>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</si>
  <si>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</si>
  <si>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</si>
  <si>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</si>
  <si>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</si>
  <si>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</si>
  <si>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</si>
  <si>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</si>
  <si>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</si>
  <si>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</si>
  <si>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</si>
  <si>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</si>
  <si>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</si>
  <si>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</si>
  <si>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</si>
  <si>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</si>
  <si>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</si>
  <si>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</si>
  <si>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</si>
  <si>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</si>
  <si>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</si>
  <si>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</si>
  <si>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</si>
  <si>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</si>
  <si>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</si>
  <si>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</si>
  <si>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</si>
  <si>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</si>
  <si>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</si>
  <si>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</si>
  <si>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</si>
  <si>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</si>
  <si>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</si>
  <si>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</si>
  <si>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</si>
  <si>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</si>
  <si>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</si>
  <si>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</si>
  <si>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</si>
  <si>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</si>
  <si>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</si>
  <si>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</si>
  <si>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</si>
  <si>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</si>
  <si>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</si>
  <si>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</si>
  <si>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</si>
  <si>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</si>
  <si>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</si>
  <si>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</si>
  <si>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</si>
  <si>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</si>
  <si>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</si>
  <si>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</si>
  <si>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</si>
  <si>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</si>
  <si>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</si>
  <si>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</si>
  <si>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</si>
  <si>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</si>
  <si>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</si>
  <si>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</si>
  <si>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</si>
  <si>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</si>
  <si>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</si>
  <si>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</si>
  <si>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</si>
  <si>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</si>
  <si>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</si>
  <si>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</si>
  <si>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</si>
  <si>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</si>
  <si>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</si>
  <si>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</si>
  <si>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</si>
  <si>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</si>
  <si>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</si>
  <si>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</si>
  <si>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</si>
  <si>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</si>
  <si>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</si>
  <si>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</si>
  <si>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</si>
  <si>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</si>
  <si>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</si>
  <si>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</si>
  <si>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</si>
  <si>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</si>
  <si>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</si>
  <si>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</si>
  <si>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</si>
  <si>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</si>
  <si>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</si>
  <si>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</si>
  <si>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</si>
  <si>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</si>
  <si>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</si>
  <si>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</si>
  <si>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</si>
  <si>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</si>
  <si>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</si>
  <si>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</si>
  <si>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</si>
  <si>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</si>
  <si>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</si>
  <si>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</si>
  <si>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</si>
  <si>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</si>
  <si>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</si>
  <si>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</si>
  <si>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</si>
  <si>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</si>
  <si>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</si>
  <si>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</si>
  <si>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</si>
  <si>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</si>
  <si>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</si>
  <si>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</si>
  <si>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</si>
  <si>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</si>
  <si>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</si>
  <si>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</si>
  <si>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</si>
  <si>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</si>
  <si>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</si>
  <si>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</si>
  <si>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</si>
  <si>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</si>
  <si>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</si>
  <si>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</si>
  <si>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</si>
  <si>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</si>
  <si>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</si>
  <si>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</si>
  <si>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</si>
  <si>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</si>
  <si>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</si>
  <si>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</si>
  <si>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</si>
  <si>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</si>
  <si>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</si>
  <si>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</si>
  <si>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</si>
  <si>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</si>
  <si>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</si>
  <si>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</si>
  <si>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</si>
  <si>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</si>
  <si>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</si>
  <si>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</si>
  <si>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</si>
  <si>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</si>
  <si>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</si>
  <si>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</si>
  <si>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</si>
  <si>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</si>
  <si>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</si>
  <si>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</si>
  <si>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</si>
  <si>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</si>
  <si>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</si>
  <si>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</si>
  <si>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</si>
  <si>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</si>
  <si>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</si>
  <si>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</si>
  <si>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</si>
  <si>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</si>
  <si>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</si>
  <si>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</si>
  <si>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</si>
  <si>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</si>
  <si>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</si>
  <si>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</si>
  <si>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</si>
  <si>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</si>
  <si>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</si>
  <si>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</si>
  <si>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</si>
  <si>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</si>
  <si>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</si>
  <si>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</si>
  <si>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</si>
  <si>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</si>
  <si>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</si>
  <si>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</si>
  <si>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</si>
  <si>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</si>
  <si>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</si>
  <si>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</si>
  <si>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</si>
  <si>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</si>
  <si>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</si>
  <si>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</si>
  <si>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</si>
  <si>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</si>
  <si>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</si>
  <si>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</si>
  <si>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</si>
  <si>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</si>
  <si>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</si>
  <si>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</si>
  <si>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</si>
  <si>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</si>
  <si>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</si>
  <si>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</si>
  <si>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</si>
  <si>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</si>
  <si>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</si>
  <si>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</si>
  <si>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</si>
  <si>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</si>
  <si>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</si>
  <si>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</si>
  <si>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</si>
  <si>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</si>
  <si>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</si>
  <si>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</si>
  <si>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</si>
  <si>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</si>
  <si>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</si>
  <si>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</si>
  <si>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</si>
  <si>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</si>
  <si>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</si>
  <si>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</si>
  <si>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</si>
  <si>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</si>
  <si>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</si>
  <si>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</si>
  <si>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</si>
  <si>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</si>
  <si>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</si>
  <si>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</si>
  <si>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</si>
  <si>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</si>
  <si>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</si>
  <si>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</si>
  <si>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</si>
  <si>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</si>
  <si>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</si>
  <si>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</si>
  <si>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</si>
  <si>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</si>
  <si>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</si>
  <si>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</si>
  <si>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</si>
  <si>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</si>
  <si>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</si>
  <si>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</si>
  <si>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</si>
  <si>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</si>
  <si>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</si>
  <si>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</si>
  <si>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</si>
  <si>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</si>
  <si>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</si>
  <si>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</si>
  <si>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</si>
  <si>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</si>
  <si>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</si>
  <si>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</si>
  <si>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</si>
  <si>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</si>
  <si>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</si>
  <si>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</si>
  <si>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</si>
  <si>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</si>
  <si>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</si>
  <si>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</si>
  <si>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</si>
  <si>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</si>
  <si>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</si>
  <si>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</si>
  <si>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</si>
  <si>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</si>
  <si>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</si>
  <si>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</si>
  <si>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</si>
  <si>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</si>
  <si>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</si>
  <si>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</si>
  <si>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</si>
  <si>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</si>
  <si>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</si>
  <si>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</si>
  <si>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</si>
  <si>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</si>
  <si>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</si>
  <si>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</si>
  <si>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</si>
  <si>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</si>
  <si>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</si>
  <si>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</si>
  <si>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</si>
  <si>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</si>
  <si>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</si>
  <si>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</si>
  <si>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</si>
  <si>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</si>
  <si>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</si>
  <si>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</si>
  <si>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</si>
  <si>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</si>
  <si>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</si>
  <si>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</si>
  <si>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</si>
  <si>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</si>
  <si>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</si>
  <si>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</si>
  <si>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</si>
  <si>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</si>
  <si>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</si>
  <si>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</si>
  <si>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</si>
  <si>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</si>
  <si>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</si>
  <si>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</si>
  <si>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</si>
  <si>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</si>
  <si>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</si>
  <si>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</si>
  <si>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</si>
  <si>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</si>
  <si>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</si>
  <si>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</si>
  <si>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</si>
  <si>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</si>
  <si>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</si>
  <si>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</si>
  <si>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</si>
  <si>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</si>
  <si>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</si>
  <si>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</si>
  <si>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</si>
  <si>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</si>
  <si>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</si>
  <si>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</si>
  <si>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</si>
  <si>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</si>
  <si>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</si>
  <si>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</si>
  <si>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</si>
  <si>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</si>
  <si>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</si>
  <si>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</si>
  <si>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</si>
  <si>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</si>
  <si>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</si>
  <si>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</si>
  <si>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</si>
  <si>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</si>
  <si>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</si>
  <si>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</si>
  <si>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</si>
  <si>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</si>
  <si>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</si>
  <si>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</si>
  <si>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</si>
  <si>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</si>
  <si>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</si>
  <si>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</si>
  <si>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</si>
  <si>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</si>
  <si>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</si>
  <si>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</si>
  <si>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</si>
  <si>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</si>
  <si>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</si>
  <si>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</si>
  <si>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</si>
  <si>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</si>
  <si>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</si>
  <si>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</si>
  <si>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</si>
  <si>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</si>
  <si>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</si>
  <si>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</si>
  <si>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</si>
  <si>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</si>
  <si>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</si>
  <si>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</si>
  <si>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</si>
  <si>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</si>
  <si>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</si>
  <si>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</si>
  <si>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</si>
  <si>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</si>
  <si>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</si>
  <si>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</si>
  <si>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</si>
  <si>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</si>
  <si>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</si>
  <si>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</si>
  <si>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</si>
  <si>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</si>
  <si>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</si>
  <si>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</si>
  <si>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</si>
  <si>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</si>
  <si>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</si>
  <si>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</si>
  <si>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</si>
  <si>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</si>
  <si>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</si>
  <si>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</si>
  <si>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</si>
  <si>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</si>
  <si>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</si>
  <si>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</si>
  <si>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</si>
  <si>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</si>
  <si>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</si>
  <si>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</si>
  <si>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</si>
  <si>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</si>
  <si>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</si>
  <si>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</si>
  <si>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</si>
  <si>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</si>
  <si>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</si>
  <si>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</si>
  <si>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</si>
  <si>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</si>
  <si>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</si>
  <si>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</si>
  <si>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</si>
  <si>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</si>
  <si>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</si>
  <si>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</si>
  <si>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</si>
  <si>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</si>
  <si>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</si>
  <si>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</si>
  <si>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</si>
  <si>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</si>
  <si>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</si>
  <si>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</si>
  <si>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</si>
  <si>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</si>
  <si>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</si>
  <si>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</si>
  <si>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</si>
  <si>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</si>
  <si>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</si>
  <si>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</si>
  <si>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</si>
  <si>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</si>
  <si>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</si>
  <si>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</si>
  <si>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</si>
  <si>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</si>
  <si>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</si>
  <si>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</si>
  <si>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</si>
  <si>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</si>
  <si>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</si>
  <si>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</si>
  <si>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</si>
  <si>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</si>
  <si>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</si>
  <si>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</si>
  <si>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</si>
  <si>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</si>
  <si>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</si>
  <si>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</si>
  <si>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</si>
  <si>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</si>
  <si>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</si>
  <si>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</si>
  <si>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</si>
  <si>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</si>
  <si>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</si>
  <si>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</si>
  <si>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</si>
  <si>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</si>
  <si>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</si>
  <si>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</si>
  <si>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</si>
  <si>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</si>
  <si>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</si>
  <si>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</si>
  <si>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</si>
  <si>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</si>
  <si>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</si>
  <si>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</si>
  <si>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</si>
  <si>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</si>
  <si>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</si>
  <si>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</si>
  <si>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</si>
  <si>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</si>
  <si>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</si>
  <si>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</si>
  <si>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</si>
  <si>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</si>
  <si>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</si>
  <si>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</si>
  <si>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</si>
  <si>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</si>
  <si>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</si>
  <si>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</si>
  <si>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</si>
  <si>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</si>
  <si>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</si>
  <si>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</si>
  <si>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</si>
  <si>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</si>
  <si>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</si>
  <si>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</si>
  <si>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</si>
  <si>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</si>
  <si>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</si>
  <si>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</si>
  <si>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</si>
  <si>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</si>
  <si>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</si>
  <si>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</si>
  <si>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</si>
  <si>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</si>
  <si>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</si>
  <si>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</si>
  <si>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</si>
  <si>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</si>
  <si>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</si>
  <si>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</si>
  <si>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</si>
  <si>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</si>
  <si>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</si>
  <si>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</si>
  <si>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</si>
  <si>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</si>
  <si>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</si>
  <si>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</si>
  <si>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</si>
  <si>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</si>
  <si>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</si>
  <si>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</si>
  <si>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</si>
  <si>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</si>
  <si>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</si>
  <si>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</si>
  <si>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</si>
  <si>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</si>
  <si>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</si>
  <si>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</si>
  <si>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</si>
  <si>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</si>
  <si>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</si>
  <si>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</si>
  <si>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</si>
  <si>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</si>
  <si>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</si>
  <si>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</si>
  <si>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</si>
  <si>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</si>
  <si>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</si>
  <si>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</si>
  <si>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</si>
  <si>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</si>
  <si>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</si>
  <si>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</si>
  <si>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</si>
  <si>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</si>
  <si>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</si>
  <si>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</si>
  <si>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</si>
  <si>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</si>
  <si>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</si>
  <si>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</si>
  <si>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</si>
  <si>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</si>
  <si>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</si>
  <si>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</si>
  <si>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</si>
  <si>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</si>
  <si>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</si>
  <si>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</si>
  <si>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</si>
  <si>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</si>
  <si>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</si>
  <si>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</si>
  <si>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</si>
  <si>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</si>
  <si>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</si>
  <si>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</si>
  <si>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</si>
  <si>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</si>
  <si>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</si>
  <si>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</si>
  <si>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</si>
  <si>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</si>
  <si>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</si>
  <si>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</si>
  <si>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</si>
  <si>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</si>
  <si>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</si>
  <si>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</si>
  <si>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</si>
  <si>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</si>
  <si>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</si>
  <si>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</si>
  <si>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</si>
  <si>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</si>
  <si>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</si>
  <si>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</si>
  <si>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</si>
  <si>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</si>
  <si>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</si>
  <si>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</si>
  <si>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</si>
  <si>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</si>
  <si>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</si>
  <si>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</si>
  <si>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</si>
  <si>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</si>
  <si>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</si>
  <si>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</si>
  <si>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</si>
  <si>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</si>
  <si>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</si>
  <si>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</si>
  <si>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</si>
  <si>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</si>
  <si>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</si>
  <si>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</si>
  <si>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</si>
  <si>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</si>
  <si>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</si>
  <si>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</si>
  <si>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</si>
  <si>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</si>
  <si>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</si>
  <si>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</si>
  <si>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</si>
  <si>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</si>
  <si>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</si>
  <si>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</si>
  <si>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</si>
  <si>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</si>
  <si>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</si>
  <si>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</si>
  <si>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</si>
  <si>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</si>
  <si>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</si>
  <si>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</si>
  <si>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</si>
  <si>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</si>
  <si>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</si>
  <si>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</si>
  <si>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</si>
  <si>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</si>
  <si>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</si>
  <si>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</si>
  <si>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</si>
  <si>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</si>
  <si>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</si>
  <si>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</si>
  <si>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</si>
  <si>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</si>
  <si>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</si>
  <si>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</si>
  <si>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</si>
  <si>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</si>
  <si>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</si>
  <si>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</si>
  <si>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</si>
  <si>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</si>
  <si>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</si>
  <si>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</si>
  <si>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</si>
  <si>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</si>
  <si>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</si>
  <si>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</si>
  <si>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</si>
  <si>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</si>
  <si>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</si>
  <si>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</si>
  <si>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</si>
  <si>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</si>
  <si>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</si>
  <si>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</si>
  <si>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</si>
  <si>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</si>
  <si>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</si>
  <si>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</si>
  <si>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</si>
  <si>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</si>
  <si>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</si>
  <si>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</si>
  <si>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</si>
  <si>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</si>
  <si>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</si>
  <si>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</si>
  <si>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</si>
  <si>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</si>
  <si>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</si>
  <si>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</si>
  <si>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</si>
  <si>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</si>
  <si>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</si>
  <si>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</si>
  <si>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</si>
  <si>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</si>
  <si>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</si>
  <si>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</si>
  <si>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</si>
  <si>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</si>
  <si>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</si>
  <si>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</si>
  <si>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</si>
  <si>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</si>
  <si>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</si>
  <si>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</si>
  <si>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</si>
  <si>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</si>
  <si>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</si>
  <si>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</si>
  <si>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</si>
  <si>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</si>
  <si>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</si>
  <si>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</si>
  <si>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</si>
  <si>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</si>
  <si>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</si>
  <si>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</si>
  <si>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</si>
  <si>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</si>
  <si>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</si>
  <si>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</si>
  <si>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</si>
  <si>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</si>
  <si>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</si>
  <si>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</si>
  <si>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</si>
  <si>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</si>
  <si>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</si>
  <si>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</si>
  <si>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</si>
  <si>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</si>
  <si>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</si>
  <si>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</si>
  <si>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</si>
  <si>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</si>
  <si>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</si>
  <si>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</si>
  <si>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</si>
  <si>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</si>
  <si>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</si>
  <si>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</si>
  <si>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</si>
  <si>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</si>
  <si>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</si>
  <si>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</si>
  <si>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</si>
  <si>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</si>
  <si>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</si>
  <si>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</si>
  <si>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</si>
  <si>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</si>
  <si>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</si>
  <si>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</si>
  <si>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</si>
  <si>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</si>
  <si>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</si>
  <si>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</si>
  <si>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</si>
  <si>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</si>
  <si>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</si>
  <si>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</si>
  <si>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</si>
  <si>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</si>
  <si>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</si>
  <si>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</si>
  <si>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</si>
  <si>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</si>
  <si>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</si>
  <si>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</si>
  <si>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</si>
  <si>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</si>
  <si>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</si>
  <si>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</si>
  <si>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</si>
  <si>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</si>
  <si>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</si>
  <si>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</si>
  <si>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</si>
  <si>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</si>
  <si>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</si>
  <si>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</si>
  <si>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</si>
  <si>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</si>
  <si>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</si>
  <si>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</si>
  <si>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</si>
  <si>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</si>
  <si>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</si>
  <si>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</si>
  <si>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</si>
  <si>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</si>
  <si>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</si>
  <si>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</si>
  <si>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</si>
  <si>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</si>
  <si>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</si>
  <si>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</si>
  <si>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</si>
  <si>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</si>
  <si>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</si>
  <si>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</si>
  <si>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</si>
  <si>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</si>
  <si>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</si>
  <si>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</si>
  <si>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</si>
  <si>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</si>
  <si>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</si>
  <si>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</si>
  <si>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</si>
  <si>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</si>
  <si>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</si>
  <si>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</si>
  <si>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</si>
  <si>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</si>
  <si>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</si>
  <si>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</si>
  <si>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</si>
  <si>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</si>
  <si>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</si>
  <si>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</si>
  <si>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</si>
  <si>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</si>
  <si>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</si>
  <si>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</si>
  <si>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</si>
  <si>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</si>
  <si>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</si>
  <si>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</si>
  <si>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</si>
  <si>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</si>
  <si>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</si>
  <si>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</si>
  <si>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</si>
  <si>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</si>
  <si>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</si>
  <si>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</si>
  <si>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</si>
  <si>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</si>
  <si>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</si>
  <si>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</si>
  <si>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</si>
  <si>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</si>
  <si>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</si>
  <si>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</si>
  <si>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</si>
  <si>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</si>
  <si>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</si>
  <si>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</si>
  <si>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</si>
  <si>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</si>
  <si>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</si>
  <si>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</si>
  <si>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</si>
  <si>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</si>
  <si>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</si>
  <si>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</si>
  <si>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</si>
  <si>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</si>
  <si>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</si>
  <si>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</si>
  <si>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</si>
  <si>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</si>
  <si>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</si>
  <si>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</si>
  <si>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</si>
  <si>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</si>
  <si>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</si>
  <si>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</si>
  <si>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</si>
  <si>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</si>
  <si>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</si>
  <si>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</si>
  <si>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</si>
  <si>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</si>
  <si>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</si>
  <si>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</si>
  <si>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</si>
  <si>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</si>
  <si>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</si>
  <si>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</si>
  <si>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</si>
  <si>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</si>
  <si>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</si>
  <si>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</si>
  <si>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</si>
  <si>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</si>
  <si>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</si>
  <si>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</si>
  <si>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</si>
  <si>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</si>
  <si>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</si>
  <si>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</si>
  <si>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</si>
  <si>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</si>
  <si>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</si>
  <si>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</si>
  <si>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</si>
  <si>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</si>
  <si>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</si>
  <si>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</si>
  <si>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</si>
  <si>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</si>
  <si>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</si>
  <si>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</si>
  <si>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</si>
  <si>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</si>
  <si>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</si>
  <si>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</si>
  <si>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</si>
  <si>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</si>
  <si>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</si>
  <si>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</si>
  <si>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</si>
  <si>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</si>
  <si>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</si>
  <si>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</si>
  <si>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</si>
  <si>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</si>
  <si>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</si>
  <si>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</si>
  <si>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</si>
  <si>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</si>
  <si>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</si>
  <si>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</si>
  <si>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</si>
  <si>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</si>
  <si>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</si>
  <si>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</si>
  <si>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</si>
  <si>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</si>
  <si>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</si>
  <si>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</si>
  <si>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</si>
  <si>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</si>
  <si>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</si>
  <si>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</si>
  <si>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</si>
  <si>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</si>
  <si>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</si>
  <si>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</si>
  <si>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</si>
  <si>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</si>
  <si>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</si>
  <si>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</si>
  <si>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</si>
  <si>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</si>
  <si>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</si>
  <si>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</si>
  <si>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</si>
  <si>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</si>
  <si>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</si>
  <si>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</si>
  <si>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</si>
  <si>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</si>
  <si>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</si>
  <si>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</si>
  <si>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</si>
  <si>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</si>
  <si>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</si>
  <si>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</si>
  <si>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</si>
  <si>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</si>
  <si>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</si>
  <si>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</si>
  <si>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</si>
  <si>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</si>
  <si>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</si>
  <si>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</si>
  <si>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</si>
  <si>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</si>
  <si>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</si>
  <si>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</si>
  <si>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</si>
  <si>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</si>
  <si>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</si>
  <si>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</si>
  <si>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</si>
  <si>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</si>
  <si>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</si>
  <si>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</si>
  <si>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</si>
  <si>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</si>
  <si>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</si>
  <si>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</si>
  <si>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</si>
  <si>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</si>
  <si>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</si>
  <si>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</si>
  <si>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</si>
  <si>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</si>
  <si>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</si>
  <si>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</si>
  <si>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</si>
  <si>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</si>
  <si>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</si>
  <si>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</si>
  <si>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</si>
  <si>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</si>
  <si>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</si>
  <si>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</si>
  <si>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</si>
  <si>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</si>
  <si>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</si>
  <si>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</si>
  <si>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</si>
  <si>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</si>
  <si>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</si>
  <si>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</si>
  <si>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</si>
  <si>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</si>
  <si>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</si>
  <si>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</si>
  <si>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</si>
  <si>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</si>
  <si>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</si>
  <si>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</si>
  <si>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</si>
  <si>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</si>
  <si>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</si>
  <si>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</si>
  <si>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</si>
  <si>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</si>
  <si>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</si>
  <si>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</si>
  <si>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</si>
  <si>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</si>
  <si>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</si>
  <si>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</si>
  <si>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</si>
  <si>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</si>
  <si>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</si>
  <si>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</si>
  <si>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</si>
  <si>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</si>
  <si>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</si>
  <si>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</si>
  <si>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</si>
  <si>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</si>
  <si>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</si>
  <si>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</si>
  <si>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</si>
  <si>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</si>
  <si>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</si>
  <si>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</si>
  <si>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</si>
  <si>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</si>
  <si>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</si>
  <si>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</si>
  <si>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</si>
  <si>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</si>
  <si>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</si>
  <si>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</si>
  <si>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</si>
  <si>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</si>
  <si>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</si>
  <si>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</si>
  <si>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</si>
  <si>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</si>
  <si>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</si>
  <si>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</si>
  <si>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</si>
  <si>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</si>
  <si>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</si>
  <si>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</si>
  <si>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</si>
  <si>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</si>
  <si>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</si>
  <si>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</si>
  <si>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</si>
  <si>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</si>
  <si>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</si>
  <si>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</si>
  <si>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</si>
  <si>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</si>
  <si>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</si>
  <si>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</si>
  <si>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</si>
  <si>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</si>
  <si>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</si>
  <si>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</si>
  <si>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</si>
  <si>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</si>
  <si>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</si>
  <si>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</si>
  <si>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</si>
  <si>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</si>
  <si>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</si>
  <si>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</si>
  <si>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</si>
  <si>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</si>
  <si>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</si>
  <si>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</si>
  <si>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</si>
  <si>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</si>
  <si>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</si>
  <si>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</si>
  <si>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</si>
  <si>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</si>
  <si>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</si>
  <si>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</si>
  <si>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</si>
  <si>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</si>
  <si>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</si>
  <si>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</si>
  <si>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</si>
  <si>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</si>
  <si>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</si>
  <si>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</si>
  <si>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</si>
  <si>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</si>
  <si>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</si>
  <si>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</si>
  <si>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</si>
  <si>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</si>
  <si>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</si>
  <si>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</si>
  <si>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</si>
  <si>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</si>
  <si>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</si>
  <si>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</si>
  <si>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</si>
  <si>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</si>
  <si>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</si>
  <si>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</si>
  <si>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</si>
  <si>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</si>
  <si>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</si>
  <si>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</si>
  <si>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</si>
  <si>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</si>
  <si>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</si>
  <si>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</si>
  <si>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</si>
  <si>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</si>
  <si>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</si>
  <si>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</si>
  <si>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</si>
  <si>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</si>
  <si>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</si>
  <si>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</si>
  <si>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</si>
  <si>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</si>
  <si>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</si>
  <si>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</si>
  <si>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</si>
  <si>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</si>
  <si>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</si>
  <si>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</si>
  <si>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</si>
  <si>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</si>
  <si>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</si>
  <si>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</si>
  <si>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</si>
  <si>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</si>
  <si>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</si>
  <si>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</si>
  <si>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</si>
  <si>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</si>
  <si>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</si>
  <si>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</si>
  <si>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</si>
  <si>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</si>
  <si>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</si>
  <si>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</si>
  <si>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</si>
  <si>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</si>
  <si>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</si>
  <si>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</si>
  <si>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</si>
  <si>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</si>
  <si>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</si>
  <si>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</si>
  <si>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</si>
  <si>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</si>
  <si>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</si>
  <si>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</si>
  <si>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</si>
  <si>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</si>
  <si>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</si>
  <si>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</si>
  <si>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</si>
  <si>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</si>
  <si>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</si>
  <si>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</si>
  <si>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</si>
  <si>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</si>
  <si>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</si>
  <si>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</si>
  <si>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</si>
  <si>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</si>
  <si>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</si>
  <si>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</si>
  <si>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</si>
  <si>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</si>
  <si>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</si>
  <si>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</si>
  <si>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</si>
  <si>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</si>
  <si>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</si>
  <si>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</si>
  <si>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</si>
  <si>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</si>
  <si>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</si>
  <si>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</si>
  <si>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</si>
  <si>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</si>
  <si>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</si>
  <si>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</si>
  <si>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</si>
  <si>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</si>
  <si>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</si>
  <si>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</si>
  <si>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</si>
  <si>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</si>
  <si>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</si>
  <si>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</si>
  <si>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</si>
  <si>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</si>
  <si>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</si>
  <si>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</si>
  <si>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</si>
  <si>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</si>
  <si>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</si>
  <si>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</si>
  <si>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</si>
  <si>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</si>
  <si>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</si>
  <si>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</si>
  <si>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</si>
  <si>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</si>
  <si>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</si>
  <si>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</si>
  <si>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</si>
  <si>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</si>
  <si>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</si>
  <si>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</si>
  <si>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</si>
  <si>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</si>
  <si>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</si>
  <si>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</si>
  <si>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</si>
  <si>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</si>
  <si>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</si>
  <si>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</si>
  <si>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</si>
  <si>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</si>
  <si>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</si>
  <si>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</si>
  <si>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</si>
  <si>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</si>
  <si>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</si>
  <si>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</si>
  <si>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</si>
  <si>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</si>
  <si>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</si>
  <si>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</si>
  <si>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</si>
  <si>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</si>
  <si>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</si>
  <si>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</si>
  <si>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</si>
  <si>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</si>
  <si>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</si>
  <si>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</si>
  <si>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</si>
  <si>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</si>
  <si>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</si>
  <si>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</si>
  <si>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</si>
  <si>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</si>
  <si>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</si>
  <si>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</si>
  <si>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</si>
  <si>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</si>
  <si>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</si>
  <si>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</si>
  <si>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</si>
  <si>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</si>
  <si>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</si>
  <si>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</si>
  <si>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</si>
  <si>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</si>
  <si>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</si>
  <si>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</si>
  <si>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</si>
  <si>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</si>
  <si>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</si>
  <si>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</si>
  <si>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</si>
  <si>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</si>
  <si>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</si>
  <si>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</si>
  <si>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</si>
  <si>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</si>
  <si>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</si>
  <si>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</si>
  <si>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</si>
  <si>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</si>
  <si>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</si>
  <si>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</si>
  <si>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</si>
  <si>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</si>
  <si>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</si>
  <si>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</si>
  <si>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</si>
  <si>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</si>
  <si>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</si>
  <si>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</si>
  <si>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</si>
  <si>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</si>
  <si>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</si>
  <si>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</si>
  <si>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</si>
  <si>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</si>
  <si>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</si>
  <si>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</si>
  <si>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</si>
  <si>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</si>
  <si>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</si>
  <si>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</si>
  <si>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</si>
  <si>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</si>
  <si>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</si>
  <si>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</si>
  <si>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</si>
  <si>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</si>
  <si>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</si>
  <si>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</si>
  <si>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</si>
  <si>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</si>
  <si>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</si>
  <si>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</si>
  <si>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</si>
  <si>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</si>
  <si>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</si>
  <si>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</si>
  <si>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</si>
  <si>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</si>
  <si>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</si>
  <si>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</si>
  <si>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</si>
  <si>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</si>
  <si>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</si>
  <si>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</si>
  <si>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</si>
  <si>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</si>
  <si>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</si>
  <si>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</si>
  <si>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</si>
  <si>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</si>
  <si>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</si>
  <si>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</si>
  <si>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</si>
  <si>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</si>
  <si>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</si>
  <si>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</si>
  <si>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</si>
  <si>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</si>
  <si>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</si>
  <si>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</si>
  <si>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</si>
  <si>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</si>
  <si>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</si>
  <si>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</si>
  <si>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</si>
  <si>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</si>
  <si>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</si>
  <si>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</si>
  <si>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</si>
  <si>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</si>
  <si>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</si>
  <si>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</si>
  <si>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</si>
  <si>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</si>
  <si>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</si>
  <si>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</si>
  <si>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</si>
  <si>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</si>
  <si>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</si>
  <si>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</si>
  <si>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</si>
  <si>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</si>
  <si>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</si>
  <si>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</si>
  <si>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</si>
  <si>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</si>
  <si>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</si>
  <si>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</si>
  <si>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</si>
  <si>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</si>
  <si>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</si>
  <si>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</si>
  <si>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</si>
  <si>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</si>
  <si>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</si>
  <si>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</si>
  <si>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</si>
  <si>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</si>
  <si>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</si>
  <si>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</si>
  <si>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</si>
  <si>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</si>
  <si>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</si>
  <si>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</si>
  <si>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</si>
  <si>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</si>
  <si>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</si>
  <si>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</si>
  <si>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</si>
  <si>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</si>
  <si>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</si>
  <si>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</si>
  <si>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</si>
  <si>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</si>
  <si>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</si>
  <si>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</si>
  <si>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</si>
  <si>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</si>
  <si>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</si>
  <si>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</si>
  <si>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</si>
  <si>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</si>
  <si>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</si>
  <si>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</si>
  <si>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</si>
  <si>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</si>
  <si>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</si>
  <si>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</si>
  <si>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</si>
  <si>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</si>
  <si>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</si>
  <si>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</si>
  <si>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</si>
  <si>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</si>
  <si>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</si>
  <si>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</si>
  <si>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</si>
  <si>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</si>
  <si>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</si>
  <si>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</si>
  <si>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</si>
  <si>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</si>
  <si>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</si>
  <si>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</si>
  <si>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</si>
  <si>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</si>
  <si>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</si>
  <si>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</si>
  <si>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</si>
  <si>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</si>
  <si>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</si>
  <si>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</si>
  <si>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</si>
  <si>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</si>
  <si>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</si>
  <si>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</si>
  <si>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</si>
  <si>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</si>
  <si>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</si>
  <si>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</si>
  <si>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</si>
  <si>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</si>
  <si>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</si>
  <si>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</si>
  <si>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</si>
  <si>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</si>
  <si>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</si>
  <si>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</si>
  <si>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</si>
  <si>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</si>
  <si>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</si>
  <si>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</si>
  <si>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</si>
  <si>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</si>
  <si>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</si>
  <si>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</si>
  <si>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</si>
  <si>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</si>
  <si>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</si>
  <si>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</si>
  <si>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</si>
  <si>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</si>
  <si>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</si>
  <si>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</si>
  <si>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</si>
  <si>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</si>
  <si>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</si>
  <si>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</si>
  <si>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</si>
  <si>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</si>
  <si>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</si>
  <si>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</si>
  <si>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</si>
  <si>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</si>
  <si>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</si>
  <si>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</si>
  <si>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</si>
  <si>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</si>
  <si>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</si>
  <si>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</si>
  <si>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</si>
  <si>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</si>
  <si>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</si>
  <si>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</si>
  <si>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</si>
  <si>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</si>
  <si>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</si>
  <si>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</si>
  <si>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</si>
  <si>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</si>
  <si>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</si>
  <si>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</si>
  <si>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</si>
  <si>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</si>
  <si>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</si>
  <si>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</si>
  <si>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</si>
  <si>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</si>
  <si>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</si>
  <si>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</si>
  <si>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</si>
  <si>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</si>
  <si>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</si>
  <si>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</si>
  <si>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</si>
  <si>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</si>
  <si>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</si>
  <si>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</si>
  <si>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</si>
  <si>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</si>
  <si>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</si>
  <si>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</si>
  <si>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</si>
  <si>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</si>
  <si>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</si>
  <si>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</si>
  <si>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</si>
  <si>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</si>
  <si>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</si>
  <si>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</si>
  <si>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</si>
  <si>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</si>
  <si>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</si>
  <si>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</si>
  <si>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</si>
  <si>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</si>
  <si>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</si>
  <si>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</si>
  <si>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</si>
  <si>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</si>
  <si>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</si>
  <si>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</si>
  <si>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</si>
  <si>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</si>
  <si>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</si>
  <si>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</si>
  <si>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</si>
  <si>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</si>
  <si>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</si>
  <si>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</si>
  <si>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</si>
  <si>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</si>
  <si>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</si>
  <si>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</si>
  <si>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</si>
  <si>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</si>
  <si>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</si>
  <si>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</si>
  <si>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</si>
  <si>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</si>
  <si>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</si>
  <si>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</si>
  <si>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</si>
  <si>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</si>
  <si>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</si>
  <si>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</si>
  <si>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</si>
  <si>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</si>
  <si>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</si>
  <si>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</si>
  <si>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</si>
  <si>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</si>
  <si>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</si>
  <si>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</si>
  <si>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</si>
  <si>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</si>
  <si>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</si>
  <si>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</si>
  <si>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</si>
  <si>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</si>
  <si>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</si>
  <si>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</si>
  <si>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</si>
  <si>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</si>
  <si>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</si>
  <si>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</si>
  <si>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</si>
  <si>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</si>
  <si>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</si>
  <si>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</si>
  <si>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</si>
  <si>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</si>
  <si>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</si>
  <si>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</si>
  <si>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</si>
  <si>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</si>
  <si>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</si>
  <si>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</si>
  <si>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</si>
  <si>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</si>
  <si>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</si>
  <si>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</si>
  <si>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</si>
  <si>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</si>
  <si>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</si>
  <si>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</si>
  <si>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</si>
  <si>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</si>
  <si>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</si>
  <si>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</si>
  <si>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</si>
  <si>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</si>
  <si>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</si>
  <si>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</si>
  <si>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</si>
  <si>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</si>
  <si>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</si>
  <si>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</si>
  <si>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</si>
  <si>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</si>
  <si>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</si>
  <si>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</si>
  <si>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</si>
  <si>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</si>
  <si>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</si>
  <si>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</si>
  <si>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</si>
  <si>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</si>
  <si>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</si>
  <si>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</si>
  <si>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</si>
  <si>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</si>
  <si>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</si>
  <si>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</si>
  <si>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</si>
  <si>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</si>
  <si>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</si>
  <si>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</si>
  <si>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</si>
  <si>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</si>
  <si>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</si>
  <si>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</si>
  <si>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</si>
  <si>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</si>
  <si>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</si>
  <si>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</si>
  <si>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</si>
  <si>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</si>
  <si>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</si>
  <si>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</si>
  <si>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</si>
  <si>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</si>
  <si>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</si>
  <si>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</si>
  <si>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</si>
  <si>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</si>
  <si>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</si>
  <si>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</si>
  <si>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</si>
  <si>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</si>
  <si>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</si>
  <si>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</si>
  <si>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</si>
  <si>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</si>
  <si>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</si>
  <si>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</si>
  <si>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</si>
  <si>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</si>
  <si>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</si>
  <si>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</si>
  <si>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</si>
  <si>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</si>
  <si>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</si>
  <si>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</si>
  <si>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</si>
  <si>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</si>
  <si>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</si>
  <si>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</si>
  <si>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</si>
  <si>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</si>
  <si>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</si>
  <si>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</si>
  <si>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</si>
  <si>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</si>
  <si>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</si>
  <si>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</si>
  <si>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</si>
  <si>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</si>
  <si>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</si>
  <si>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</si>
  <si>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</si>
  <si>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</si>
  <si>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</si>
  <si>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</si>
  <si>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</si>
  <si>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</si>
  <si>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</si>
  <si>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</si>
  <si>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</si>
  <si>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</si>
  <si>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</si>
  <si>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</si>
  <si>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</si>
  <si>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</si>
  <si>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</si>
  <si>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</si>
  <si>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</si>
  <si>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</si>
  <si>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</si>
  <si>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</si>
  <si>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</si>
  <si>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</si>
  <si>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</si>
  <si>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</si>
  <si>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</si>
  <si>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</si>
  <si>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</si>
  <si>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</si>
  <si>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</si>
  <si>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</si>
  <si>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</si>
  <si>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</si>
  <si>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</si>
  <si>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</si>
  <si>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</si>
  <si>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</si>
  <si>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</si>
  <si>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</si>
  <si>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</si>
  <si>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</si>
  <si>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</si>
  <si>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</si>
  <si>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</si>
  <si>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</si>
  <si>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</si>
  <si>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</si>
  <si>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</si>
  <si>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</si>
  <si>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</si>
  <si>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</si>
  <si>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</si>
  <si>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</si>
  <si>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</si>
  <si>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</si>
  <si>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</si>
  <si>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</si>
  <si>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</si>
  <si>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</si>
  <si>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</si>
  <si>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</si>
  <si>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</si>
  <si>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</si>
  <si>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</si>
  <si>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</si>
  <si>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</si>
  <si>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</si>
  <si>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</si>
  <si>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</si>
  <si>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</si>
  <si>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</si>
  <si>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</si>
  <si>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</si>
  <si>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</si>
  <si>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</si>
  <si>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</si>
  <si>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</si>
  <si>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</si>
  <si>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</si>
  <si>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</si>
  <si>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</si>
  <si>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</si>
  <si>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</si>
  <si>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</si>
  <si>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</si>
  <si>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</si>
  <si>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</si>
  <si>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</si>
  <si>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</si>
  <si>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</si>
  <si>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</si>
  <si>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</si>
  <si>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</si>
  <si>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</si>
  <si>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</si>
  <si>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</si>
  <si>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</si>
  <si>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</si>
  <si>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</si>
  <si>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</si>
  <si>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</si>
  <si>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</si>
  <si>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</si>
  <si>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</si>
  <si>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</si>
  <si>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</si>
  <si>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</si>
  <si>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</si>
  <si>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</si>
  <si>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</si>
  <si>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</si>
  <si>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</si>
  <si>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</si>
  <si>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</si>
  <si>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</si>
  <si>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</si>
  <si>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</si>
  <si>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</si>
  <si>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</si>
  <si>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</si>
  <si>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</si>
  <si>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</si>
  <si>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</si>
  <si>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</si>
  <si>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</si>
  <si>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</si>
  <si>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</si>
  <si>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</si>
  <si>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</si>
  <si>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</si>
  <si>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</si>
  <si>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</si>
  <si>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</si>
  <si>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</si>
  <si>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</si>
  <si>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</si>
  <si>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</si>
  <si>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</si>
  <si>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</si>
  <si>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</si>
  <si>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</si>
  <si>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</si>
  <si>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</si>
  <si>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</si>
  <si>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</si>
  <si>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</si>
  <si>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</si>
  <si>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</si>
  <si>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</si>
  <si>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</si>
  <si>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</si>
  <si>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</si>
  <si>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</si>
  <si>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</si>
  <si>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</si>
  <si>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</si>
  <si>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</si>
  <si>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</si>
  <si>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</si>
  <si>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</si>
  <si>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</si>
  <si>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</si>
  <si>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</si>
  <si>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</si>
  <si>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</si>
  <si>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</si>
  <si>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</si>
  <si>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</si>
  <si>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</si>
  <si>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</si>
  <si>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</si>
  <si>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</si>
  <si>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</si>
  <si>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</si>
  <si>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</si>
  <si>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</si>
  <si>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</si>
  <si>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</si>
  <si>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</si>
  <si>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</si>
  <si>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</si>
  <si>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</si>
  <si>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</si>
  <si>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</si>
  <si>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</si>
  <si>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</si>
  <si>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</si>
  <si>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</si>
  <si>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</si>
  <si>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</si>
  <si>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</si>
  <si>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</si>
  <si>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</si>
  <si>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</si>
  <si>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</si>
  <si>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</si>
  <si>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</si>
  <si>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</si>
  <si>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</si>
  <si>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</si>
  <si>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</si>
  <si>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</si>
  <si>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</si>
  <si>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</si>
  <si>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</si>
  <si>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</si>
  <si>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</si>
  <si>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</si>
  <si>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</si>
  <si>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</si>
  <si>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</si>
  <si>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</si>
  <si>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</si>
  <si>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</si>
  <si>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</si>
  <si>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</si>
  <si>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</si>
  <si>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</si>
  <si>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</si>
  <si>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</si>
  <si>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</si>
  <si>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</si>
  <si>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</si>
  <si>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</si>
  <si>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</si>
  <si>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</si>
  <si>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</si>
  <si>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</si>
  <si>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</si>
  <si>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</si>
  <si>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</si>
  <si>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</si>
  <si>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</si>
  <si>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</si>
  <si>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</si>
  <si>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</si>
  <si>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</si>
  <si>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</si>
  <si>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</si>
  <si>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</si>
  <si>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</si>
  <si>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</si>
  <si>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</si>
  <si>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</si>
  <si>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</si>
  <si>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</si>
  <si>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</si>
  <si>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</si>
  <si>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</si>
  <si>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</si>
  <si>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</si>
  <si>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</si>
  <si>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</si>
  <si>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</si>
  <si>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</si>
  <si>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</si>
  <si>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</si>
  <si>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</si>
  <si>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</si>
  <si>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</si>
  <si>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</si>
  <si>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</si>
  <si>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</si>
  <si>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</si>
  <si>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</si>
  <si>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</si>
  <si>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</si>
  <si>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</si>
  <si>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</si>
  <si>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</si>
  <si>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</si>
  <si>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</si>
  <si>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</si>
  <si>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</si>
  <si>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</si>
  <si>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</si>
  <si>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</si>
  <si>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</si>
  <si>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</si>
  <si>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</si>
  <si>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</si>
  <si>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</si>
  <si>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</si>
  <si>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</si>
  <si>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</si>
  <si>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</si>
  <si>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</si>
  <si>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</si>
  <si>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</si>
  <si>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</si>
  <si>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</si>
  <si>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</si>
  <si>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</si>
  <si>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</si>
  <si>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</si>
  <si>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</si>
  <si>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</si>
  <si>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</si>
  <si>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</si>
  <si>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</si>
  <si>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</si>
  <si>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</si>
  <si>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</si>
  <si>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</si>
  <si>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</si>
  <si>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</si>
  <si>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</si>
  <si>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</si>
  <si>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</si>
  <si>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</si>
  <si>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</si>
  <si>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</si>
  <si>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</si>
  <si>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</si>
  <si>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</si>
  <si>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</si>
  <si>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</si>
  <si>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</si>
  <si>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</si>
  <si>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</si>
  <si>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</si>
  <si>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</si>
  <si>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</si>
  <si>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</si>
  <si>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</si>
  <si>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</si>
  <si>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</si>
  <si>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</si>
  <si>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</si>
  <si>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</si>
  <si>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</si>
  <si>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</si>
  <si>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</si>
  <si>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</si>
  <si>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</si>
  <si>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</si>
  <si>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</si>
  <si>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</si>
  <si>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</si>
  <si>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</si>
  <si>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</si>
  <si>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</si>
  <si>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</si>
  <si>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</si>
  <si>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</si>
  <si>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</si>
  <si>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</si>
  <si>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</si>
  <si>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</si>
  <si>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</si>
  <si>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</si>
  <si>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</si>
  <si>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</si>
  <si>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</si>
  <si>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</si>
  <si>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</si>
  <si>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</si>
  <si>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</si>
  <si>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</si>
  <si>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</si>
  <si>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</si>
  <si>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</si>
  <si>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</si>
  <si>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</si>
  <si>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</si>
  <si>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</si>
  <si>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</si>
  <si>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</si>
  <si>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</si>
  <si>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</si>
  <si>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</si>
  <si>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</si>
  <si>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</si>
  <si>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</si>
  <si>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</si>
  <si>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</si>
  <si>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</si>
  <si>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</si>
  <si>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</si>
  <si>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</si>
  <si>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</si>
  <si>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</si>
  <si>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</si>
  <si>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</si>
  <si>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</si>
  <si>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</si>
  <si>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</si>
  <si>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</si>
  <si>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</si>
  <si>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</si>
  <si>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</si>
  <si>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</si>
  <si>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</si>
  <si>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</si>
  <si>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</si>
  <si>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</si>
  <si>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</si>
  <si>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</si>
  <si>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</si>
  <si>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</si>
  <si>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</si>
  <si>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</si>
  <si>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</si>
  <si>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</si>
  <si>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</si>
  <si>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</si>
  <si>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</si>
  <si>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</si>
  <si>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</si>
  <si>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</si>
  <si>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</si>
  <si>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</si>
  <si>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</si>
  <si>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</si>
  <si>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</si>
  <si>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</si>
  <si>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</si>
  <si>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</si>
  <si>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</si>
  <si>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</si>
  <si>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</si>
  <si>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</si>
  <si>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</si>
  <si>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</si>
  <si>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</si>
  <si>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</si>
  <si>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</si>
  <si>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</si>
  <si>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</si>
  <si>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</si>
  <si>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</si>
  <si>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</si>
  <si>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</si>
  <si>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</si>
  <si>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</si>
  <si>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</si>
  <si>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</si>
  <si>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</si>
  <si>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</si>
  <si>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</si>
  <si>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</si>
  <si>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</si>
  <si>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</si>
  <si>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</si>
  <si>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</si>
  <si>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</si>
  <si>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</si>
  <si>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</si>
  <si>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</si>
  <si>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</si>
  <si>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</si>
  <si>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</si>
  <si>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</si>
  <si>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</si>
  <si>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</si>
  <si>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</si>
  <si>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</si>
  <si>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</si>
  <si>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</si>
  <si>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</si>
  <si>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</si>
  <si>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</si>
  <si>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</si>
  <si>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</si>
  <si>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</si>
  <si>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</si>
  <si>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</si>
  <si>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</si>
  <si>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</si>
  <si>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</si>
  <si>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</si>
  <si>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</si>
  <si>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</si>
  <si>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</si>
  <si>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</si>
  <si>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</si>
  <si>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</si>
  <si>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</si>
  <si>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</si>
  <si>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</si>
  <si>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</si>
  <si>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</si>
  <si>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</si>
  <si>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</si>
  <si>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</si>
  <si>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</si>
  <si>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</si>
  <si>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</si>
  <si>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</si>
  <si>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</si>
  <si>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</si>
  <si>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</si>
  <si>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</si>
  <si>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</si>
  <si>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</si>
  <si>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</si>
  <si>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</si>
  <si>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</si>
  <si>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</si>
  <si>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</si>
  <si>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</si>
  <si>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</si>
  <si>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</si>
  <si>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</si>
  <si>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</si>
  <si>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</si>
  <si>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</si>
  <si>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</si>
  <si>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</si>
  <si>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</si>
  <si>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</si>
  <si>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</si>
  <si>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</si>
  <si>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</si>
  <si>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</si>
  <si>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</si>
  <si>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</si>
  <si>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</si>
  <si>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</si>
  <si>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</si>
  <si>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</si>
  <si>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</si>
  <si>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</si>
  <si>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</si>
  <si>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</si>
  <si>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</si>
  <si>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</si>
  <si>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</si>
  <si>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</si>
  <si>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</si>
  <si>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</si>
  <si>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</si>
  <si>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</si>
  <si>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</si>
  <si>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</si>
  <si>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</si>
  <si>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</si>
  <si>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</si>
  <si>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</si>
  <si>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</si>
  <si>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</si>
  <si>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</si>
  <si>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</si>
  <si>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</si>
  <si>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</si>
  <si>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</si>
  <si>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</si>
  <si>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</si>
  <si>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</si>
  <si>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</si>
  <si>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</si>
  <si>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</si>
  <si>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</si>
  <si>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</si>
  <si>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</si>
  <si>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</si>
  <si>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</si>
  <si>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</si>
  <si>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</si>
  <si>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</si>
  <si>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</si>
  <si>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</si>
  <si>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</si>
  <si>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</si>
  <si>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</si>
  <si>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</si>
  <si>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</si>
  <si>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</si>
  <si>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</si>
  <si>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</si>
  <si>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</si>
  <si>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</si>
  <si>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</si>
  <si>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</si>
  <si>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</si>
  <si>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</si>
  <si>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</si>
  <si>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</si>
  <si>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</si>
  <si>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</si>
  <si>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</si>
  <si>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</si>
  <si>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</si>
  <si>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</si>
  <si>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</si>
  <si>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</si>
  <si>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</si>
  <si>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</si>
  <si>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</si>
  <si>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</si>
  <si>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</si>
  <si>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</si>
  <si>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</si>
  <si>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</si>
  <si>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</si>
  <si>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</si>
  <si>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</si>
  <si>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</si>
  <si>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</si>
  <si>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</si>
  <si>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</si>
  <si>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</si>
  <si>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</si>
  <si>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</si>
  <si>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</si>
  <si>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</si>
  <si>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</si>
  <si>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</si>
  <si>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</si>
  <si>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</si>
  <si>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</si>
  <si>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</si>
  <si>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</si>
  <si>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</si>
  <si>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</si>
  <si>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</si>
  <si>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</si>
  <si>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</si>
  <si>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</si>
  <si>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</si>
  <si>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</si>
  <si>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</si>
  <si>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</si>
  <si>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</si>
  <si>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</si>
  <si>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</si>
  <si>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</si>
  <si>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</si>
  <si>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</si>
  <si>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</si>
  <si>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</si>
  <si>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</si>
  <si>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</si>
  <si>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</si>
  <si>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</si>
  <si>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</si>
  <si>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</si>
  <si>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</si>
  <si>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</si>
  <si>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</si>
  <si>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</si>
  <si>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</si>
  <si>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</si>
  <si>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</si>
  <si>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</si>
  <si>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</si>
  <si>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</si>
  <si>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</si>
  <si>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</si>
  <si>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</si>
  <si>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</si>
  <si>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</si>
  <si>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</si>
  <si>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</si>
  <si>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</si>
  <si>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</si>
  <si>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</si>
  <si>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</si>
  <si>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</si>
  <si>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</si>
  <si>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</si>
  <si>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</si>
  <si>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</si>
  <si>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</si>
  <si>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</si>
  <si>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</si>
  <si>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</si>
  <si>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</si>
  <si>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</si>
  <si>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</si>
  <si>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</si>
  <si>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</si>
  <si>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</si>
  <si>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</si>
  <si>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</si>
  <si>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</si>
  <si>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</si>
  <si>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</si>
  <si>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</si>
  <si>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</si>
  <si>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</si>
  <si>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</si>
  <si>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</si>
  <si>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</si>
  <si>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</si>
  <si>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</si>
  <si>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</si>
  <si>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</si>
  <si>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</si>
  <si>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</si>
  <si>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</si>
  <si>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</si>
  <si>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</si>
  <si>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</si>
  <si>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</si>
  <si>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</si>
  <si>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</si>
  <si>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</si>
  <si>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</si>
  <si>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</si>
  <si>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</si>
  <si>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</si>
  <si>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</si>
  <si>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</si>
  <si>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</si>
  <si>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</si>
  <si>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</si>
  <si>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</si>
  <si>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</si>
  <si>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</si>
  <si>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</si>
  <si>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</si>
  <si>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</si>
  <si>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</si>
  <si>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</si>
  <si>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</si>
  <si>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</si>
  <si>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</si>
  <si>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</si>
  <si>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</si>
  <si>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</si>
  <si>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</si>
  <si>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</si>
  <si>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</si>
  <si>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</si>
  <si>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</si>
  <si>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</si>
  <si>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</si>
  <si>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</si>
  <si>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</si>
  <si>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</si>
  <si>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</si>
  <si>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</si>
  <si>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</si>
  <si>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</si>
  <si>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</si>
  <si>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</si>
  <si>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</si>
  <si>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</si>
  <si>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</si>
  <si>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</si>
  <si>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</si>
  <si>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</si>
  <si>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</si>
  <si>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</si>
  <si>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</si>
  <si>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</si>
  <si>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</si>
  <si>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</si>
  <si>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</si>
  <si>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</si>
  <si>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</si>
  <si>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</si>
  <si>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</si>
  <si>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</si>
  <si>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</si>
  <si>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</si>
  <si>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</si>
  <si>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</si>
  <si>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</si>
  <si>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</si>
  <si>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</si>
  <si>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</si>
  <si>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</si>
  <si>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</si>
  <si>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</si>
  <si>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</si>
  <si>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</si>
  <si>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</si>
  <si>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</si>
  <si>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</si>
  <si>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</si>
  <si>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</si>
  <si>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</si>
  <si>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</si>
  <si>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</si>
  <si>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</si>
  <si>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</si>
  <si>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</si>
  <si>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</si>
  <si>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</si>
  <si>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</si>
  <si>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</si>
  <si>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</si>
  <si>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</si>
  <si>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</si>
  <si>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</si>
  <si>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</si>
  <si>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</si>
  <si>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</si>
  <si>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</si>
  <si>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</si>
  <si>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</si>
  <si>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</si>
  <si>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</si>
  <si>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</si>
  <si>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</si>
  <si>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</si>
  <si>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</si>
  <si>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</si>
  <si>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</si>
  <si>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</si>
  <si>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</si>
  <si>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</si>
  <si>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</si>
  <si>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</si>
  <si>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</si>
  <si>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</si>
  <si>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</si>
  <si>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</si>
  <si>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</si>
  <si>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</si>
  <si>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</si>
  <si>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</si>
  <si>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</si>
  <si>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</si>
  <si>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</si>
  <si>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</si>
  <si>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</si>
  <si>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</si>
  <si>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</si>
  <si>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</si>
  <si>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</si>
  <si>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</si>
  <si>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</si>
  <si>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</si>
  <si>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</si>
  <si>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</si>
  <si>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</si>
  <si>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</si>
  <si>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</si>
  <si>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</si>
  <si>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</si>
  <si>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</si>
  <si>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</si>
  <si>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</si>
  <si>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</si>
  <si>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</si>
  <si>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</si>
  <si>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</si>
  <si>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</si>
  <si>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</si>
  <si>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</si>
  <si>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</si>
  <si>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</si>
  <si>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</si>
  <si>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</si>
  <si>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</si>
  <si>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</si>
  <si>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</si>
  <si>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</si>
  <si>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</si>
  <si>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</si>
  <si>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</si>
  <si>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</si>
  <si>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</si>
  <si>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</si>
  <si>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</si>
  <si>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</si>
  <si>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</si>
  <si>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</si>
  <si>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</si>
  <si>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</si>
  <si>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</si>
  <si>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</si>
  <si>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</si>
  <si>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</si>
  <si>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</si>
  <si>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</si>
  <si>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</si>
  <si>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</si>
  <si>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</si>
  <si>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</si>
  <si>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</si>
  <si>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</si>
  <si>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</si>
  <si>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</si>
  <si>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</si>
  <si>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</si>
  <si>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</si>
  <si>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</si>
  <si>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</si>
  <si>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</si>
  <si>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</si>
  <si>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</si>
  <si>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</si>
  <si>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</si>
  <si>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</si>
  <si>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</si>
  <si>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</si>
  <si>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</si>
  <si>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</si>
  <si>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</si>
  <si>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</si>
  <si>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</si>
  <si>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</si>
  <si>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</si>
  <si>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</si>
  <si>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</si>
  <si>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</si>
  <si>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</si>
  <si>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</si>
  <si>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</si>
  <si>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</si>
  <si>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</si>
  <si>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</si>
  <si>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</si>
  <si>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</si>
  <si>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</si>
  <si>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</si>
  <si>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</si>
  <si>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</si>
  <si>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</si>
  <si>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</si>
  <si>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</si>
  <si>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</si>
  <si>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</si>
  <si>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</si>
  <si>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</si>
  <si>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</si>
  <si>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</si>
  <si>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</si>
  <si>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</si>
  <si>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</si>
  <si>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</si>
  <si>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</si>
  <si>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</si>
  <si>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</si>
  <si>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</si>
  <si>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</si>
  <si>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</si>
  <si>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</si>
  <si>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</si>
  <si>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</si>
  <si>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</si>
  <si>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</si>
  <si>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</si>
  <si>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</si>
  <si>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</si>
  <si>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</si>
  <si>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</si>
  <si>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</si>
  <si>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</si>
  <si>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</si>
  <si>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</si>
  <si>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</si>
  <si>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</si>
  <si>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</si>
  <si>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</si>
  <si>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</si>
  <si>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</si>
  <si>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</si>
  <si>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</si>
  <si>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</si>
  <si>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</si>
  <si>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</si>
  <si>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</si>
  <si>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</si>
  <si>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</si>
  <si>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</si>
  <si>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</si>
  <si>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</si>
  <si>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</si>
  <si>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</si>
  <si>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</si>
  <si>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</si>
  <si>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</si>
  <si>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</si>
  <si>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</si>
  <si>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</si>
  <si>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</si>
  <si>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</si>
  <si>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</si>
  <si>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</si>
  <si>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</si>
  <si>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</si>
  <si>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</si>
  <si>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</si>
  <si>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</si>
  <si>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</si>
  <si>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</si>
  <si>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</si>
  <si>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</si>
  <si>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</si>
  <si>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</si>
  <si>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</si>
  <si>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</si>
  <si>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</si>
  <si>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</si>
  <si>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</si>
  <si>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</si>
  <si>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</si>
  <si>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</si>
  <si>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</si>
  <si>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</si>
  <si>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</si>
  <si>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</si>
  <si>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</si>
  <si>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</si>
  <si>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</si>
  <si>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</si>
  <si>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</si>
  <si>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</si>
  <si>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</si>
  <si>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</si>
  <si>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</si>
  <si>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</si>
  <si>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</si>
  <si>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</si>
  <si>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</si>
  <si>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</si>
  <si>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</si>
  <si>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</si>
  <si>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</si>
  <si>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</si>
  <si>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</si>
  <si>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</si>
  <si>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</si>
  <si>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</si>
  <si>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</si>
  <si>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</si>
  <si>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</si>
  <si>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</si>
  <si>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</si>
  <si>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</si>
  <si>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</si>
  <si>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</si>
  <si>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</si>
  <si>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</si>
  <si>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</si>
  <si>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</si>
  <si>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</si>
  <si>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</si>
  <si>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</si>
  <si>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</si>
  <si>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</si>
  <si>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</si>
  <si>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</si>
  <si>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</si>
  <si>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</si>
  <si>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</si>
  <si>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</si>
  <si>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</si>
  <si>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</si>
  <si>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</si>
  <si>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</si>
  <si>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</si>
  <si>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</si>
  <si>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</si>
  <si>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</si>
  <si>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</si>
  <si>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</si>
  <si>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</si>
  <si>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</si>
  <si>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</si>
  <si>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</si>
  <si>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</si>
  <si>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</si>
  <si>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</si>
  <si>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</si>
  <si>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</si>
  <si>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</si>
  <si>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</si>
  <si>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</si>
  <si>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</si>
  <si>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</si>
  <si>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</si>
  <si>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</si>
  <si>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</si>
  <si>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</si>
  <si>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</si>
  <si>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</si>
  <si>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</si>
  <si>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</si>
  <si>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</si>
  <si>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</si>
  <si>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</si>
  <si>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</si>
  <si>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</si>
  <si>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</si>
  <si>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</si>
  <si>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</si>
  <si>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</si>
  <si>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</si>
  <si>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</si>
  <si>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</si>
  <si>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</si>
  <si>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</si>
  <si>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</si>
  <si>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</si>
  <si>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</si>
  <si>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</si>
  <si>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</si>
  <si>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</si>
  <si>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</si>
  <si>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</si>
  <si>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</si>
  <si>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</si>
  <si>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</si>
  <si>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</si>
  <si>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</si>
  <si>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</si>
  <si>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</si>
  <si>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</si>
  <si>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</si>
  <si>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</si>
  <si>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</si>
  <si>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</si>
  <si>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</si>
  <si>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</si>
  <si>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</si>
  <si>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</si>
  <si>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</si>
  <si>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</si>
  <si>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</si>
  <si>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</si>
  <si>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</si>
  <si>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</si>
  <si>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</si>
  <si>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</si>
  <si>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</si>
  <si>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</si>
  <si>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</si>
  <si>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</si>
  <si>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</si>
  <si>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</si>
  <si>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</si>
  <si>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</si>
  <si>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</si>
  <si>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</si>
  <si>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</si>
  <si>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</si>
  <si>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</si>
  <si>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</si>
  <si>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</si>
  <si>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</si>
  <si>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</si>
  <si>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</si>
  <si>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</si>
  <si>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</si>
  <si>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</si>
  <si>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</si>
  <si>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</si>
  <si>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</si>
  <si>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</si>
  <si>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</si>
  <si>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</si>
  <si>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</si>
  <si>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</si>
  <si>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</si>
  <si>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</si>
  <si>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</si>
  <si>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</si>
  <si>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</si>
  <si>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</si>
  <si>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</si>
  <si>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</si>
  <si>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</si>
  <si>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</si>
  <si>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</si>
  <si>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</si>
  <si>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</si>
  <si>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</si>
  <si>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</si>
  <si>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</si>
  <si>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</si>
  <si>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</si>
  <si>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</si>
  <si>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</si>
  <si>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</si>
  <si>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</si>
  <si>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</si>
  <si>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</si>
  <si>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</si>
  <si>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</si>
  <si>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</si>
  <si>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</si>
  <si>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</si>
  <si>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</si>
  <si>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</si>
  <si>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</si>
  <si>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</si>
  <si>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</si>
  <si>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</si>
  <si>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</si>
  <si>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</si>
  <si>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</si>
  <si>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</si>
  <si>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</si>
  <si>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</si>
  <si>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</si>
  <si>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</si>
  <si>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</si>
  <si>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</si>
  <si>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</si>
  <si>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</si>
  <si>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</si>
  <si>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</si>
  <si>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</si>
  <si>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</si>
  <si>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</si>
  <si>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</si>
  <si>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</si>
  <si>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</si>
  <si>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</si>
  <si>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</si>
  <si>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</si>
  <si>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</si>
  <si>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</si>
  <si>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</si>
  <si>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</si>
  <si>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</si>
  <si>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</si>
  <si>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</si>
  <si>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</si>
  <si>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</si>
  <si>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</si>
  <si>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</si>
  <si>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</si>
  <si>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</si>
  <si>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</si>
  <si>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</si>
  <si>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</si>
  <si>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</si>
  <si>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</si>
  <si>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</si>
  <si>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</si>
  <si>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</si>
  <si>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</si>
  <si>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</si>
  <si>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</si>
  <si>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</si>
  <si>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</si>
  <si>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</si>
  <si>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</si>
  <si>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</si>
  <si>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</si>
  <si>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</si>
  <si>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</si>
  <si>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</si>
  <si>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</si>
  <si>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</si>
  <si>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</si>
  <si>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</si>
  <si>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</si>
  <si>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</si>
  <si>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</si>
  <si>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</si>
  <si>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</si>
  <si>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</si>
  <si>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</si>
  <si>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</si>
  <si>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</si>
  <si>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</si>
  <si>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</si>
  <si>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</si>
  <si>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</si>
  <si>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</si>
  <si>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</si>
  <si>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</si>
  <si>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</si>
  <si>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</si>
  <si>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</si>
  <si>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</si>
  <si>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</si>
  <si>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</si>
  <si>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</si>
  <si>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</si>
  <si>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</si>
  <si>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</si>
  <si>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</si>
  <si>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</si>
  <si>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</si>
  <si>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</si>
  <si>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</si>
  <si>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</si>
  <si>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</si>
  <si>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</si>
  <si>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</si>
  <si>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</si>
  <si>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</si>
  <si>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</si>
  <si>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</si>
  <si>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</si>
  <si>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</si>
  <si>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</si>
  <si>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</si>
  <si>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</si>
  <si>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</si>
  <si>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</si>
  <si>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</si>
  <si>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</si>
  <si>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</si>
  <si>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</si>
  <si>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</si>
  <si>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</si>
  <si>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</si>
  <si>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</si>
  <si>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</si>
  <si>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</si>
  <si>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</si>
  <si>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</si>
  <si>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</si>
  <si>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</si>
  <si>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</si>
  <si>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</si>
  <si>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</si>
  <si>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</si>
  <si>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</si>
  <si>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</si>
  <si>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</si>
  <si>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</si>
  <si>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</si>
  <si>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</si>
  <si>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</si>
  <si>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</si>
  <si>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</si>
  <si>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</si>
  <si>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</si>
  <si>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</si>
  <si>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</si>
  <si>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</si>
  <si>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</si>
  <si>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</si>
  <si>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</si>
  <si>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</si>
  <si>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</si>
  <si>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</si>
  <si>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</si>
  <si>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</si>
  <si>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</si>
  <si>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</si>
  <si>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</si>
  <si>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</si>
  <si>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</si>
  <si>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</si>
  <si>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</si>
  <si>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</si>
  <si>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</si>
  <si>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</si>
  <si>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</si>
  <si>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</si>
  <si>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</si>
  <si>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</si>
  <si>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</si>
  <si>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</si>
  <si>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</si>
  <si>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</si>
  <si>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</si>
  <si>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</si>
  <si>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</si>
  <si>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</si>
  <si>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</si>
  <si>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</si>
  <si>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</si>
  <si>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</si>
  <si>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</si>
  <si>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</si>
  <si>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</si>
  <si>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</si>
  <si>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</si>
  <si>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</si>
  <si>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</si>
  <si>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</si>
  <si>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</si>
  <si>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</si>
  <si>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</si>
  <si>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</si>
  <si>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</si>
  <si>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</si>
  <si>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</si>
  <si>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</si>
  <si>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</si>
  <si>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</si>
  <si>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</si>
  <si>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</si>
  <si>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</si>
  <si>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</si>
  <si>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</si>
  <si>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</si>
  <si>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</si>
  <si>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</si>
  <si>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</si>
  <si>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</si>
  <si>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</si>
  <si>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</si>
  <si>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</si>
  <si>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</si>
  <si>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</si>
  <si>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</si>
  <si>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</si>
  <si>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</si>
  <si>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</si>
  <si>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</si>
  <si>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</si>
  <si>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</si>
  <si>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</si>
  <si>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</si>
  <si>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</si>
  <si>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</si>
  <si>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</si>
  <si>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</si>
  <si>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</si>
  <si>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</si>
  <si>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</si>
  <si>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</si>
  <si>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</si>
  <si>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</si>
  <si>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</si>
  <si>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</si>
  <si>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</si>
  <si>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</si>
  <si>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</si>
  <si>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</si>
  <si>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</si>
  <si>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</si>
  <si>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</si>
  <si>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</si>
  <si>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</si>
  <si>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</si>
  <si>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</si>
  <si>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</si>
  <si>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</si>
  <si>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</si>
  <si>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</si>
  <si>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</si>
  <si>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</si>
  <si>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</si>
  <si>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</si>
  <si>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</si>
  <si>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</si>
  <si>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</si>
  <si>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</si>
  <si>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</si>
  <si>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</si>
  <si>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</si>
  <si>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</si>
  <si>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</si>
  <si>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</si>
  <si>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</si>
  <si>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</si>
  <si>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</si>
  <si>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</si>
  <si>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</si>
  <si>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</si>
  <si>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</si>
  <si>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</si>
  <si>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</si>
  <si>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</si>
  <si>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</si>
  <si>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</si>
  <si>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</si>
  <si>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</si>
  <si>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</si>
  <si>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</si>
  <si>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</si>
  <si>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</si>
  <si>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</si>
  <si>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</si>
  <si>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</si>
  <si>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</si>
  <si>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</si>
  <si>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</si>
  <si>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</si>
  <si>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</si>
  <si>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</si>
  <si>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</si>
  <si>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</si>
  <si>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</si>
  <si>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</si>
  <si>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</si>
  <si>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</si>
  <si>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</si>
  <si>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</si>
  <si>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</si>
  <si>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</si>
  <si>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</si>
  <si>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</si>
  <si>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</si>
  <si>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</si>
  <si>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</si>
  <si>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</si>
  <si>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</si>
  <si>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</si>
  <si>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</si>
  <si>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</si>
  <si>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</si>
  <si>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</si>
  <si>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</si>
  <si>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</si>
  <si>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</si>
  <si>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</si>
  <si>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</si>
  <si>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</si>
  <si>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</si>
  <si>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</si>
  <si>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</si>
  <si>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</si>
  <si>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</si>
  <si>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</si>
  <si>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</si>
  <si>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</si>
  <si>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</si>
  <si>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</si>
  <si>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</si>
  <si>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</si>
  <si>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</si>
  <si>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</si>
  <si>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</si>
  <si>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</si>
  <si>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</si>
  <si>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</si>
  <si>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</si>
  <si>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</si>
  <si>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</si>
  <si>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</si>
  <si>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</si>
  <si>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</si>
  <si>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</si>
  <si>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</si>
  <si>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</si>
  <si>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</si>
  <si>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</si>
  <si>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</si>
  <si>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</si>
  <si>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</si>
  <si>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</si>
  <si>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</si>
  <si>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</si>
  <si>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</si>
  <si>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</si>
  <si>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</si>
  <si>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</si>
  <si>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</si>
  <si>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</si>
  <si>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</si>
  <si>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</si>
  <si>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</si>
  <si>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</si>
  <si>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</si>
  <si>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</si>
  <si>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</si>
  <si>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</si>
  <si>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</si>
  <si>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</si>
  <si>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</si>
  <si>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</si>
  <si>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</si>
  <si>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</si>
  <si>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</si>
  <si>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</si>
  <si>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</si>
  <si>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</si>
  <si>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</si>
  <si>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</si>
  <si>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</si>
  <si>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</si>
  <si>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</si>
  <si>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</si>
  <si>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</si>
  <si>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</si>
  <si>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</si>
  <si>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</si>
  <si>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</si>
  <si>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</si>
  <si>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</si>
  <si>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</si>
  <si>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</si>
  <si>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</si>
  <si>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</si>
  <si>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</si>
  <si>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</si>
  <si>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</si>
  <si>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</si>
  <si>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</si>
  <si>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</si>
  <si>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</si>
  <si>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</si>
  <si>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</si>
  <si>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</si>
  <si>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</si>
  <si>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</si>
  <si>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</si>
  <si>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</si>
  <si>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</si>
  <si>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</si>
  <si>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</si>
  <si>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</si>
  <si>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</si>
  <si>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</si>
  <si>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</si>
  <si>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</si>
  <si>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</si>
  <si>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</si>
  <si>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</si>
  <si>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</si>
  <si>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</si>
  <si>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</si>
  <si>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</si>
  <si>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</si>
  <si>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</si>
  <si>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</si>
  <si>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</si>
  <si>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</si>
  <si>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</si>
  <si>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</si>
  <si>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</si>
  <si>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</si>
  <si>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</si>
  <si>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</si>
  <si>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</si>
  <si>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</si>
  <si>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</si>
  <si>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</si>
  <si>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</si>
  <si>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</si>
  <si>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</si>
  <si>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</si>
  <si>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</si>
  <si>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</si>
  <si>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</si>
  <si>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</si>
  <si>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</si>
  <si>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</si>
  <si>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</si>
  <si>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</si>
  <si>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</si>
  <si>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</si>
  <si>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</si>
  <si>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</si>
  <si>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</si>
  <si>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</si>
  <si>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</si>
  <si>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</si>
  <si>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</si>
  <si>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</si>
  <si>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</si>
  <si>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</si>
  <si>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</si>
  <si>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</si>
  <si>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</si>
  <si>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</si>
  <si>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</si>
  <si>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</si>
  <si>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</si>
  <si>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</si>
  <si>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</si>
  <si>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</si>
  <si>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</si>
  <si>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</si>
  <si>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</si>
  <si>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</si>
  <si>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</si>
  <si>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</si>
  <si>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</si>
  <si>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</si>
  <si>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</si>
  <si>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</si>
  <si>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</si>
  <si>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</si>
  <si>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</si>
  <si>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</si>
  <si>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</si>
  <si>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</si>
  <si>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</si>
  <si>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</si>
  <si>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</si>
  <si>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</si>
  <si>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</si>
  <si>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</si>
  <si>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</si>
  <si>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</si>
  <si>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</si>
  <si>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</si>
  <si>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</si>
  <si>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</si>
  <si>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</si>
  <si>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</si>
  <si>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</si>
  <si>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</si>
  <si>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</si>
  <si>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</si>
  <si>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</si>
  <si>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</si>
  <si>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</si>
  <si>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</si>
  <si>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</si>
  <si>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</si>
  <si>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</si>
  <si>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</si>
  <si>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</si>
  <si>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</si>
  <si>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</si>
  <si>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</si>
  <si>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</si>
  <si>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</si>
  <si>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</si>
  <si>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</si>
  <si>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</si>
  <si>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</si>
  <si>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</si>
  <si>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</si>
  <si>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</si>
  <si>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</si>
  <si>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</si>
  <si>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</si>
  <si>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</si>
  <si>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</si>
  <si>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</si>
  <si>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</si>
  <si>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</si>
  <si>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</si>
  <si>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</si>
  <si>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</si>
  <si>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</si>
  <si>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</si>
  <si>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</si>
  <si>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</si>
  <si>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</si>
  <si>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</si>
  <si>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</si>
  <si>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</si>
  <si>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</si>
  <si>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</si>
  <si>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</si>
  <si>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</si>
  <si>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</si>
  <si>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</si>
  <si>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</si>
  <si>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</si>
  <si>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</si>
  <si>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</si>
  <si>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</si>
  <si>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</si>
  <si>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</si>
  <si>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</si>
  <si>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</si>
  <si>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</si>
  <si>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</si>
  <si>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</si>
  <si>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</si>
  <si>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</si>
  <si>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</si>
  <si>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</si>
  <si>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</si>
  <si>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</si>
  <si>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</si>
  <si>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</si>
  <si>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</si>
  <si>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</si>
  <si>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</si>
  <si>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</si>
  <si>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</si>
  <si>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</si>
  <si>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</si>
  <si>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</si>
  <si>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</si>
  <si>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</si>
  <si>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</si>
  <si>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</si>
  <si>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</si>
  <si>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</si>
  <si>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</si>
  <si>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</si>
  <si>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</si>
  <si>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</si>
  <si>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</si>
  <si>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</si>
  <si>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</si>
  <si>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</si>
  <si>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</si>
  <si>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</si>
  <si>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</si>
  <si>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</si>
  <si>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</si>
  <si>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</si>
  <si>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</si>
  <si>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</si>
  <si>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</si>
  <si>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</si>
  <si>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</si>
  <si>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</si>
  <si>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</si>
  <si>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</si>
  <si>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</si>
  <si>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</si>
  <si>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</si>
  <si>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</si>
  <si>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</si>
  <si>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</si>
  <si>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</si>
  <si>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</si>
  <si>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</si>
  <si>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</si>
  <si>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</si>
  <si>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</si>
  <si>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</si>
  <si>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</si>
  <si>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</si>
  <si>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</si>
  <si>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</si>
  <si>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</si>
  <si>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</si>
  <si>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</si>
  <si>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</si>
  <si>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</si>
  <si>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</si>
  <si>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</si>
  <si>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</si>
  <si>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</si>
  <si>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</si>
  <si>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</si>
  <si>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</si>
  <si>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</si>
  <si>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</si>
  <si>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</si>
  <si>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</si>
  <si>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</si>
  <si>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</si>
  <si>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</si>
  <si>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</si>
  <si>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</si>
  <si>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</si>
  <si>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</si>
  <si>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</si>
  <si>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</si>
  <si>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</si>
  <si>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</si>
  <si>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</si>
  <si>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</si>
  <si>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</si>
  <si>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</si>
  <si>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</si>
  <si>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</si>
  <si>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</si>
  <si>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</si>
  <si>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</si>
  <si>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</si>
  <si>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</si>
  <si>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</si>
  <si>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</si>
  <si>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</si>
  <si>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</si>
  <si>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</si>
  <si>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</si>
  <si>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</si>
  <si>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</si>
  <si>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</si>
  <si>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</si>
  <si>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</si>
  <si>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</si>
  <si>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</si>
  <si>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</si>
  <si>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</si>
  <si>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</si>
  <si>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</si>
  <si>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</si>
  <si>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</si>
  <si>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</si>
  <si>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</si>
  <si>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</si>
  <si>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</si>
  <si>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</si>
  <si>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</si>
  <si>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</si>
  <si>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</si>
  <si>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</si>
  <si>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</si>
  <si>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</si>
  <si>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</si>
  <si>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</si>
  <si>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</si>
  <si>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</si>
  <si>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</si>
  <si>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</si>
  <si>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</si>
  <si>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</si>
  <si>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</si>
  <si>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</si>
  <si>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</si>
  <si>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</si>
  <si>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</si>
  <si>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</si>
  <si>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</si>
  <si>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</si>
  <si>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</si>
  <si>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</si>
  <si>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</si>
  <si>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</si>
  <si>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</si>
  <si>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</si>
  <si>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</si>
  <si>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</si>
  <si>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</si>
  <si>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</si>
  <si>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</si>
  <si>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</si>
  <si>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</si>
  <si>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</si>
  <si>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</si>
  <si>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</si>
  <si>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</si>
  <si>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</si>
  <si>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</si>
  <si>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</si>
  <si>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</si>
  <si>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</si>
  <si>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</si>
  <si>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</si>
  <si>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</si>
  <si>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</si>
  <si>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</si>
  <si>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</si>
  <si>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</si>
  <si>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</si>
  <si>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</si>
  <si>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</si>
  <si>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</si>
  <si>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</si>
  <si>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</si>
  <si>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</si>
  <si>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</si>
  <si>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</si>
  <si>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</si>
  <si>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</si>
  <si>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</si>
  <si>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</si>
  <si>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</si>
  <si>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</si>
  <si>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</si>
  <si>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</si>
  <si>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</si>
  <si>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</si>
  <si>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</si>
  <si>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</si>
  <si>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</si>
  <si>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</si>
  <si>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</si>
  <si>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</si>
  <si>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</si>
  <si>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</si>
  <si>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</si>
  <si>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</si>
  <si>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</si>
  <si>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</si>
  <si>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</si>
  <si>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</si>
  <si>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</si>
  <si>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</si>
  <si>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</si>
  <si>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</si>
  <si>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</si>
  <si>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</si>
  <si>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</si>
  <si>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</si>
  <si>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</si>
  <si>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</si>
  <si>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</si>
  <si>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</si>
  <si>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</si>
  <si>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</si>
  <si>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</si>
  <si>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</si>
  <si>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</si>
  <si>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</si>
  <si>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</si>
  <si>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</si>
  <si>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</si>
  <si>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</si>
  <si>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</si>
  <si>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</si>
  <si>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</si>
  <si>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</si>
  <si>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</si>
  <si>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</si>
  <si>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</si>
  <si>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</si>
  <si>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</si>
  <si>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</si>
  <si>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</si>
  <si>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</si>
  <si>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</si>
  <si>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</si>
  <si>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</si>
  <si>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</si>
  <si>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</si>
  <si>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</si>
  <si>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</si>
  <si>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</si>
  <si>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</si>
  <si>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</si>
  <si>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</si>
  <si>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</si>
  <si>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</si>
  <si>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</si>
  <si>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</si>
  <si>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</si>
  <si>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</si>
  <si>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</si>
  <si>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</si>
  <si>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</si>
  <si>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</si>
  <si>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</si>
  <si>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</si>
  <si>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</si>
  <si>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</si>
  <si>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</si>
  <si>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</si>
  <si>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</si>
  <si>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</si>
  <si>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</si>
  <si>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</si>
  <si>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</si>
  <si>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</si>
  <si>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</si>
  <si>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</si>
  <si>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</si>
  <si>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</si>
  <si>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</si>
  <si>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</si>
  <si>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</si>
  <si>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</si>
  <si>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</si>
  <si>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</si>
  <si>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</si>
  <si>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</si>
  <si>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</si>
  <si>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</si>
  <si>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</si>
  <si>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</si>
  <si>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</si>
  <si>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</si>
  <si>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</si>
  <si>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</si>
  <si>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</si>
  <si>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</si>
  <si>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</si>
  <si>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</si>
  <si>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</si>
  <si>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</si>
  <si>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</si>
  <si>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</si>
  <si>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</si>
  <si>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</si>
  <si>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</si>
  <si>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</si>
  <si>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</si>
  <si>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</si>
  <si>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</si>
  <si>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</si>
  <si>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</si>
  <si>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</si>
  <si>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</si>
  <si>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</si>
  <si>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</si>
  <si>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</si>
  <si>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</si>
  <si>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</si>
  <si>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</si>
  <si>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</si>
  <si>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</si>
  <si>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</si>
  <si>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</si>
  <si>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</si>
  <si>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</si>
  <si>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</si>
  <si>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</si>
  <si>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</si>
  <si>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</si>
  <si>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</si>
  <si>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</si>
  <si>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</si>
  <si>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</si>
  <si>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</si>
  <si>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</si>
  <si>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</si>
  <si>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</si>
  <si>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</si>
  <si>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</si>
  <si>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</si>
  <si>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</si>
  <si>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</si>
  <si>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</si>
  <si>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</si>
  <si>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</si>
  <si>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</si>
  <si>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</si>
  <si>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</si>
  <si>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</si>
  <si>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</si>
  <si>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</si>
  <si>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</si>
  <si>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</si>
  <si>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</si>
  <si>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</si>
  <si>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</si>
  <si>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</si>
  <si>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</si>
  <si>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</si>
  <si>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</si>
  <si>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</si>
  <si>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</si>
  <si>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</si>
  <si>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</si>
  <si>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</si>
  <si>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</si>
  <si>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</si>
  <si>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</si>
  <si>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</si>
  <si>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</si>
  <si>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</si>
  <si>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</si>
  <si>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</si>
  <si>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</si>
  <si>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</si>
  <si>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</si>
  <si>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</si>
  <si>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</si>
  <si>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</si>
  <si>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</si>
  <si>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</si>
  <si>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</si>
  <si>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</si>
  <si>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</si>
  <si>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</si>
  <si>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</si>
  <si>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</si>
  <si>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</si>
  <si>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</si>
  <si>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</si>
  <si>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</si>
  <si>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</si>
  <si>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</si>
  <si>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</si>
  <si>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</si>
  <si>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</si>
  <si>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</si>
  <si>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</si>
  <si>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</si>
  <si>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</si>
  <si>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</si>
  <si>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</si>
  <si>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</si>
  <si>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</si>
  <si>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</si>
  <si>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</si>
  <si>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</si>
  <si>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</si>
  <si>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</si>
  <si>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</si>
  <si>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</si>
  <si>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</si>
  <si>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</si>
  <si>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</si>
  <si>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</si>
  <si>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</si>
  <si>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</si>
  <si>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</si>
  <si>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</si>
  <si>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</si>
  <si>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</si>
  <si>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</si>
  <si>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</si>
  <si>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</si>
  <si>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</si>
  <si>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</si>
  <si>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</si>
  <si>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</si>
  <si>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</si>
  <si>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</si>
  <si>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</si>
  <si>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</si>
  <si>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</si>
  <si>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</si>
  <si>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</si>
  <si>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</si>
  <si>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</si>
  <si>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</si>
  <si>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</si>
  <si>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</si>
  <si>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</si>
  <si>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</si>
  <si>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</si>
  <si>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</si>
  <si>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</si>
  <si>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</si>
  <si>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</si>
  <si>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</si>
  <si>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</si>
  <si>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</si>
  <si>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</si>
  <si>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</si>
  <si>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</si>
  <si>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</si>
  <si>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</si>
  <si>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</si>
  <si>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</si>
  <si>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</si>
  <si>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</si>
  <si>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</si>
  <si>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</si>
  <si>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</si>
  <si>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</si>
  <si>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</si>
  <si>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</si>
  <si>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</si>
  <si>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</si>
  <si>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</si>
  <si>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</si>
  <si>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</si>
  <si>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</si>
  <si>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</si>
  <si>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</si>
  <si>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</si>
  <si>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</si>
  <si>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</si>
  <si>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</si>
  <si>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</si>
  <si>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</si>
  <si>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</si>
  <si>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</si>
  <si>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</si>
  <si>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</si>
  <si>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</si>
  <si>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</si>
  <si>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</si>
  <si>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</si>
  <si>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</si>
  <si>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</si>
  <si>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</si>
  <si>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</si>
  <si>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</si>
  <si>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</si>
  <si>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</si>
  <si>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</si>
  <si>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</si>
  <si>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</si>
  <si>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</si>
  <si>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</si>
  <si>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</si>
  <si>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</si>
  <si>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</si>
  <si>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</si>
  <si>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</si>
  <si>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</si>
  <si>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</si>
  <si>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</si>
  <si>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</si>
  <si>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</si>
  <si>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</si>
  <si>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</si>
  <si>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</si>
  <si>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</si>
  <si>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</si>
  <si>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</si>
  <si>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</si>
  <si>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</si>
  <si>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</si>
  <si>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</si>
  <si>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</si>
  <si>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</si>
  <si>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</si>
  <si>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</si>
  <si>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</si>
  <si>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</si>
  <si>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</si>
  <si>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</si>
  <si>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</si>
  <si>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</si>
  <si>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</si>
  <si>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</si>
  <si>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</si>
  <si>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</si>
  <si>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</si>
  <si>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</si>
  <si>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</si>
  <si>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</si>
  <si>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</si>
  <si>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</si>
  <si>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</si>
  <si>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</si>
  <si>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</si>
  <si>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</si>
  <si>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</si>
  <si>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</si>
  <si>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</si>
  <si>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</si>
  <si>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</si>
  <si>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</si>
  <si>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</si>
  <si>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</si>
  <si>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</si>
  <si>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</si>
  <si>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</si>
  <si>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</si>
  <si>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</si>
  <si>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</si>
  <si>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</si>
  <si>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</si>
  <si>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</si>
  <si>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</si>
  <si>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</si>
  <si>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</si>
  <si>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</si>
  <si>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</si>
  <si>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</si>
  <si>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</si>
  <si>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</si>
  <si>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</si>
  <si>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</si>
  <si>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</si>
  <si>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</si>
  <si>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</si>
  <si>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</si>
  <si>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</si>
  <si>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</si>
  <si>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</si>
  <si>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</si>
  <si>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</si>
  <si>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</si>
  <si>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</si>
  <si>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</si>
  <si>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</si>
  <si>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</si>
  <si>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</si>
  <si>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</si>
  <si>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</si>
  <si>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</si>
  <si>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</si>
  <si>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</si>
  <si>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</si>
  <si>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</si>
  <si>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</si>
  <si>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</si>
  <si>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</si>
  <si>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</si>
  <si>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</si>
  <si>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</si>
  <si>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</si>
  <si>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</si>
  <si>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</si>
  <si>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</si>
  <si>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</si>
  <si>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</si>
  <si>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</si>
  <si>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</si>
  <si>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</si>
  <si>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</si>
  <si>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</si>
  <si>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</si>
  <si>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</si>
  <si>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</si>
  <si>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</si>
  <si>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</si>
  <si>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</si>
  <si>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</si>
  <si>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</si>
  <si>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</si>
  <si>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</si>
  <si>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</si>
  <si>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</si>
  <si>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</si>
  <si>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</si>
  <si>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</si>
  <si>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</si>
  <si>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</si>
  <si>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</si>
  <si>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</si>
  <si>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</si>
  <si>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</si>
  <si>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</si>
  <si>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</si>
  <si>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</si>
  <si>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</si>
  <si>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</si>
  <si>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</si>
  <si>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</si>
  <si>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</si>
  <si>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</si>
  <si>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</si>
  <si>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</si>
  <si>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</si>
  <si>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</si>
  <si>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</si>
  <si>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</si>
  <si>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</si>
  <si>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</si>
  <si>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</si>
  <si>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</si>
  <si>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</si>
  <si>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</si>
  <si>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</si>
  <si>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</si>
  <si>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</si>
  <si>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</si>
  <si>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</si>
  <si>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</si>
  <si>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</si>
  <si>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</si>
  <si>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</si>
  <si>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</si>
  <si>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</si>
  <si>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</si>
  <si>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</si>
  <si>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</si>
  <si>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</si>
  <si>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</si>
  <si>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</si>
  <si>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</si>
  <si>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</si>
  <si>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</si>
  <si>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</si>
  <si>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</si>
  <si>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</si>
  <si>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</si>
  <si>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</si>
  <si>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</si>
  <si>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</si>
  <si>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</si>
  <si>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</si>
  <si>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</si>
  <si>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</si>
  <si>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</si>
  <si>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</si>
  <si>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</si>
  <si>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</si>
  <si>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</si>
  <si>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</si>
  <si>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</si>
  <si>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</si>
  <si>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</si>
  <si>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</si>
  <si>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</si>
  <si>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</si>
  <si>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</si>
  <si>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</si>
  <si>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</si>
  <si>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</si>
  <si>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</si>
  <si>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</si>
  <si>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</si>
  <si>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</si>
  <si>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</si>
  <si>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</si>
  <si>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</si>
  <si>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</si>
  <si>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</si>
  <si>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</si>
  <si>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</si>
  <si>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</si>
  <si>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</si>
  <si>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</si>
  <si>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</si>
  <si>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</si>
  <si>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</si>
  <si>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</si>
  <si>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</si>
  <si>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</si>
  <si>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</si>
  <si>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</si>
  <si>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</si>
  <si>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</si>
  <si>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</si>
  <si>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</si>
  <si>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</si>
  <si>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</si>
  <si>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</si>
  <si>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</si>
  <si>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</si>
  <si>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</si>
  <si>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</si>
  <si>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</si>
  <si>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</si>
  <si>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</si>
  <si>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</si>
  <si>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</si>
  <si>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</si>
  <si>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</si>
  <si>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</si>
  <si>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</si>
  <si>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</si>
  <si>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</si>
  <si>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</si>
  <si>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</si>
  <si>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</si>
  <si>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</si>
  <si>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</si>
  <si>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</si>
  <si>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</si>
  <si>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</si>
  <si>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</si>
  <si>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</si>
  <si>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</si>
  <si>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</si>
  <si>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</si>
  <si>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</si>
  <si>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</si>
  <si>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</si>
  <si>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</si>
  <si>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</si>
  <si>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</si>
  <si>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</si>
  <si>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</si>
  <si>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</si>
  <si>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</si>
  <si>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</si>
  <si>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</si>
  <si>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</si>
  <si>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</si>
  <si>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</si>
  <si>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</si>
  <si>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</si>
  <si>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</si>
  <si>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</si>
  <si>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</si>
  <si>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</si>
  <si>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</si>
  <si>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</si>
  <si>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</si>
  <si>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</si>
  <si>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</si>
  <si>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</si>
  <si>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</si>
  <si>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</si>
  <si>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</si>
  <si>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</si>
  <si>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</si>
  <si>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</si>
  <si>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</si>
  <si>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</si>
  <si>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</si>
  <si>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</si>
  <si>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</si>
  <si>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</si>
  <si>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</si>
  <si>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</si>
  <si>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</si>
  <si>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</si>
  <si>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</si>
  <si>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</si>
  <si>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</si>
  <si>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</si>
  <si>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</si>
  <si>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</si>
  <si>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</si>
  <si>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</si>
  <si>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</si>
  <si>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</si>
  <si>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</si>
  <si>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</si>
  <si>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</si>
  <si>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</si>
  <si>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</si>
  <si>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</si>
  <si>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</si>
  <si>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</si>
  <si>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</si>
  <si>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</si>
  <si>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</si>
  <si>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</si>
  <si>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</si>
  <si>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</si>
  <si>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</si>
  <si>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</si>
  <si>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</si>
  <si>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</si>
  <si>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</si>
  <si>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</si>
  <si>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</si>
  <si>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</si>
  <si>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</si>
  <si>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</si>
  <si>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</si>
  <si>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</si>
  <si>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</si>
  <si>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</si>
  <si>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</si>
  <si>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</si>
  <si>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</si>
  <si>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</si>
  <si>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</si>
  <si>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</si>
  <si>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</si>
  <si>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</si>
  <si>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</si>
  <si>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</si>
  <si>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</si>
  <si>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</si>
  <si>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</si>
  <si>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</si>
  <si>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</si>
  <si>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</si>
  <si>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</si>
  <si>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</si>
  <si>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</si>
  <si>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</si>
  <si>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</si>
  <si>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</si>
  <si>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</si>
  <si>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</si>
  <si>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</si>
  <si>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</si>
  <si>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</si>
  <si>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</si>
  <si>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</si>
  <si>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</si>
  <si>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</si>
  <si>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</si>
  <si>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</si>
  <si>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</si>
  <si>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</si>
  <si>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</si>
  <si>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</si>
  <si>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</si>
  <si>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</si>
  <si>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</si>
  <si>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</si>
  <si>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</si>
  <si>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</si>
  <si>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</si>
  <si>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</si>
  <si>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</si>
  <si>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</si>
  <si>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</si>
  <si>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</si>
  <si>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</si>
  <si>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</si>
  <si>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</si>
  <si>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</si>
  <si>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</si>
  <si>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</si>
  <si>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</si>
  <si>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</si>
  <si>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</si>
  <si>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</si>
  <si>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</si>
  <si>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</si>
  <si>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</si>
  <si>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</si>
  <si>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</si>
  <si>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</si>
  <si>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</si>
  <si>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</si>
  <si>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</si>
  <si>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</si>
  <si>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</si>
  <si>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</si>
  <si>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</si>
  <si>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</si>
  <si>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</si>
  <si>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</si>
  <si>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</si>
  <si>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</si>
  <si>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</si>
  <si>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</si>
  <si>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</si>
  <si>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</si>
  <si>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</si>
  <si>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</si>
  <si>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</si>
  <si>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</si>
  <si>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</si>
  <si>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</si>
  <si>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</si>
  <si>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</si>
  <si>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</si>
  <si>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</si>
  <si>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</si>
  <si>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</si>
  <si>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</si>
  <si>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</si>
  <si>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</si>
  <si>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</si>
  <si>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</si>
  <si>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</si>
  <si>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</si>
  <si>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</si>
  <si>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</si>
  <si>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</si>
  <si>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</si>
  <si>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</si>
  <si>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</si>
  <si>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</si>
  <si>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</si>
  <si>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</si>
  <si>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</si>
  <si>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</si>
  <si>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</si>
  <si>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</si>
  <si>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</si>
  <si>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</si>
  <si>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</si>
  <si>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</si>
  <si>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</si>
  <si>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</si>
  <si>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</si>
  <si>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</si>
  <si>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</si>
  <si>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</si>
  <si>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</si>
  <si>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</si>
  <si>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</si>
  <si>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</si>
  <si>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</si>
  <si>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</si>
  <si>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</si>
  <si>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</si>
  <si>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</si>
  <si>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</si>
  <si>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</si>
  <si>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</si>
  <si>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</si>
  <si>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</si>
  <si>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</si>
  <si>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</si>
  <si>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</si>
  <si>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</si>
  <si>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</si>
  <si>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</si>
  <si>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</si>
  <si>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</si>
  <si>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</si>
  <si>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</si>
  <si>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</si>
  <si>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</si>
  <si>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</si>
  <si>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</si>
  <si>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</si>
  <si>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</si>
  <si>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</si>
  <si>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</si>
  <si>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</si>
  <si>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</si>
  <si>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</si>
  <si>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</si>
  <si>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</si>
  <si>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</si>
  <si>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</si>
  <si>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</si>
  <si>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</si>
  <si>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</si>
  <si>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</si>
  <si>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</si>
  <si>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</si>
  <si>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</si>
  <si>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</si>
  <si>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</si>
  <si>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</si>
  <si>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</si>
  <si>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</si>
  <si>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</si>
  <si>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</si>
  <si>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</si>
  <si>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</si>
  <si>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</si>
  <si>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</si>
  <si>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</si>
  <si>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</si>
  <si>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</si>
  <si>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</si>
  <si>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</si>
  <si>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</si>
  <si>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</si>
  <si>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</si>
  <si>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</si>
  <si>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</si>
  <si>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</si>
  <si>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</si>
  <si>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</si>
  <si>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</si>
  <si>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</si>
  <si>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</si>
  <si>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</si>
  <si>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</si>
  <si>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</si>
  <si>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</si>
  <si>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</si>
  <si>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</si>
  <si>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</si>
  <si>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</si>
  <si>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</si>
  <si>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</si>
  <si>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</si>
  <si>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</si>
  <si>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</si>
  <si>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</si>
  <si>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</si>
  <si>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</si>
  <si>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</si>
  <si>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</si>
  <si>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</si>
  <si>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</si>
  <si>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</si>
  <si>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</si>
  <si>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</si>
  <si>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</si>
  <si>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</si>
  <si>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</si>
  <si>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</si>
  <si>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</si>
  <si>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</si>
  <si>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</si>
  <si>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</si>
  <si>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</si>
  <si>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</si>
  <si>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</si>
  <si>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</si>
  <si>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</si>
  <si>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</si>
  <si>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</si>
  <si>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</si>
  <si>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</si>
  <si>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</si>
  <si>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</si>
  <si>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</si>
  <si>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</si>
  <si>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</si>
  <si>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</si>
  <si>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</si>
  <si>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</si>
  <si>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</si>
  <si>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</si>
  <si>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</si>
  <si>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</si>
  <si>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</si>
  <si>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</si>
  <si>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</si>
  <si>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</si>
  <si>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</si>
  <si>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</si>
  <si>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</si>
  <si>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</si>
  <si>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</si>
  <si>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</si>
  <si>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</si>
  <si>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</si>
  <si>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</si>
  <si>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</si>
  <si>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</si>
  <si>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</si>
  <si>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</si>
  <si>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</si>
  <si>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</si>
  <si>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</si>
  <si>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</si>
  <si>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</si>
  <si>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</si>
  <si>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</si>
  <si>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</si>
  <si>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</si>
  <si>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</si>
  <si>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</si>
  <si>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</si>
  <si>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</si>
  <si>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</si>
  <si>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</si>
  <si>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</si>
  <si>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</si>
  <si>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</si>
  <si>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</si>
  <si>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</si>
  <si>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</si>
  <si>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</si>
  <si>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</si>
  <si>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</si>
  <si>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</si>
  <si>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</si>
  <si>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</si>
  <si>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</si>
  <si>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</si>
  <si>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</si>
  <si>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</si>
  <si>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</si>
  <si>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</si>
  <si>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</si>
  <si>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</si>
  <si>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</si>
  <si>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</si>
  <si>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</si>
  <si>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</si>
  <si>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</si>
  <si>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</si>
  <si>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</si>
  <si>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</si>
  <si>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</si>
  <si>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</si>
  <si>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</si>
  <si>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</si>
  <si>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</si>
  <si>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</si>
  <si>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</si>
  <si>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</si>
  <si>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</si>
  <si>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</si>
  <si>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</si>
  <si>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</si>
  <si>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</si>
  <si>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</si>
  <si>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</si>
  <si>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</si>
  <si>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</si>
  <si>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</si>
  <si>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</si>
  <si>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</si>
  <si>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</si>
  <si>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</si>
  <si>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</si>
  <si>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</si>
  <si>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</si>
  <si>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</si>
  <si>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</si>
  <si>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</si>
  <si>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</si>
  <si>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</si>
  <si>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</si>
  <si>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</si>
  <si>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</si>
  <si>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</si>
  <si>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</si>
  <si>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</si>
  <si>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</si>
  <si>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</si>
  <si>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</si>
  <si>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</si>
  <si>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</si>
  <si>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</si>
  <si>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</si>
  <si>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</si>
  <si>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</si>
  <si>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</si>
  <si>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</si>
  <si>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</si>
  <si>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</si>
  <si>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</si>
  <si>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</si>
  <si>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</si>
  <si>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</si>
  <si>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</si>
  <si>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</si>
  <si>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</si>
  <si>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</si>
  <si>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</si>
  <si>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</si>
  <si>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</si>
  <si>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</si>
  <si>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</si>
  <si>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</si>
  <si>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</si>
  <si>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</si>
  <si>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</si>
  <si>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</si>
  <si>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</si>
  <si>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</si>
  <si>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</si>
  <si>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</si>
  <si>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</si>
  <si>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</si>
  <si>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</si>
  <si>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</si>
  <si>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</si>
  <si>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</si>
  <si>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</si>
  <si>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</si>
  <si>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</si>
  <si>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</si>
  <si>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</si>
  <si>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</si>
  <si>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</si>
  <si>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</si>
  <si>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</si>
  <si>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</si>
  <si>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</si>
  <si>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</si>
  <si>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</si>
  <si>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</si>
  <si>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</si>
  <si>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</si>
  <si>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</si>
  <si>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</si>
  <si>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</si>
  <si>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</si>
  <si>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</si>
  <si>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</si>
  <si>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</si>
  <si>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</si>
  <si>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</si>
  <si>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</si>
  <si>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</si>
  <si>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</si>
  <si>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</si>
  <si>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</si>
  <si>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</si>
  <si>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</si>
  <si>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</si>
  <si>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</si>
  <si>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</si>
  <si>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</si>
  <si>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</si>
  <si>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</si>
  <si>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</si>
  <si>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</si>
  <si>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</si>
  <si>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</si>
  <si>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</si>
  <si>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</si>
  <si>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</si>
  <si>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</si>
  <si>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</si>
  <si>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</si>
  <si>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</si>
  <si>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</si>
  <si>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</si>
  <si>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</si>
  <si>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</si>
  <si>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</si>
  <si>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</si>
  <si>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</si>
  <si>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</si>
  <si>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</si>
  <si>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</si>
  <si>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</si>
  <si>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</si>
  <si>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</si>
  <si>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</si>
  <si>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</si>
  <si>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</si>
  <si>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</si>
  <si>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</si>
  <si>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</si>
  <si>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</si>
  <si>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</si>
  <si>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</si>
  <si>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</si>
  <si>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</si>
  <si>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</si>
  <si>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</si>
  <si>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</si>
  <si>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</si>
  <si>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</si>
  <si>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</si>
  <si>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</si>
  <si>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</si>
  <si>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</si>
  <si>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</si>
  <si>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</si>
  <si>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</si>
  <si>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</si>
  <si>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</si>
  <si>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</si>
  <si>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</si>
  <si>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</si>
  <si>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</si>
  <si>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</si>
  <si>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</si>
  <si>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</si>
  <si>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</si>
  <si>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</si>
  <si>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</si>
  <si>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</si>
  <si>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</si>
  <si>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</si>
  <si>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</si>
  <si>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</si>
  <si>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</si>
  <si>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</si>
  <si>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</si>
  <si>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</si>
  <si>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</si>
  <si>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</si>
  <si>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</si>
  <si>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</si>
  <si>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</si>
  <si>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</si>
  <si>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</si>
  <si>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</si>
  <si>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</si>
  <si>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</si>
  <si>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</si>
  <si>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</si>
  <si>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</si>
  <si>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</si>
  <si>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</si>
  <si>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</si>
  <si>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</si>
  <si>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</si>
  <si>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</si>
  <si>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</si>
  <si>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</si>
  <si>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</si>
  <si>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</si>
  <si>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</si>
  <si>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</si>
  <si>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</si>
  <si>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</si>
  <si>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</si>
  <si>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</si>
  <si>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</si>
  <si>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</si>
  <si>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</si>
  <si>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</si>
  <si>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</si>
  <si>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</si>
  <si>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</si>
  <si>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</si>
  <si>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</si>
  <si>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</si>
  <si>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</si>
  <si>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</si>
  <si>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</si>
  <si>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</si>
  <si>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</si>
  <si>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</si>
  <si>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</si>
  <si>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</si>
  <si>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</si>
  <si>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</si>
  <si>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</si>
  <si>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</si>
  <si>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</si>
  <si>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</si>
  <si>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</si>
  <si>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</si>
  <si>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</si>
  <si>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</si>
  <si>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</si>
  <si>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</si>
  <si>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</si>
  <si>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</si>
  <si>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</si>
  <si>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</si>
  <si>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</si>
  <si>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</si>
  <si>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</si>
  <si>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</si>
  <si>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</si>
  <si>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</si>
  <si>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</si>
  <si>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</si>
  <si>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</si>
  <si>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</si>
  <si>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</si>
  <si>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</si>
  <si>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</si>
  <si>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</si>
  <si>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</si>
  <si>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</si>
  <si>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</si>
  <si>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</si>
  <si>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</si>
  <si>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</si>
  <si>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</si>
  <si>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</si>
  <si>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</si>
  <si>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</si>
  <si>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</si>
  <si>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</si>
  <si>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</si>
  <si>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</si>
  <si>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</si>
  <si>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</si>
  <si>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</si>
  <si>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</si>
  <si>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</si>
  <si>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</si>
  <si>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</si>
  <si>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</si>
  <si>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</si>
  <si>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</si>
  <si>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</si>
  <si>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</si>
  <si>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</si>
  <si>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</si>
  <si>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</si>
  <si>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</si>
  <si>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</si>
  <si>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</si>
  <si>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</si>
  <si>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</si>
  <si>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</si>
  <si>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</si>
  <si>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</si>
  <si>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</si>
  <si>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</si>
  <si>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</si>
  <si>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</si>
  <si>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</si>
  <si>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</si>
  <si>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</si>
  <si>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</si>
  <si>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</si>
  <si>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</si>
  <si>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</si>
  <si>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</si>
  <si>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</si>
  <si>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</si>
  <si>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</si>
  <si>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</si>
  <si>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</si>
  <si>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</si>
  <si>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</si>
  <si>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</si>
  <si>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</si>
  <si>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</si>
  <si>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</si>
  <si>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</si>
  <si>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</si>
  <si>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</si>
  <si>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</si>
  <si>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</si>
  <si>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</si>
  <si>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</si>
  <si>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</si>
  <si>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</si>
  <si>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</si>
  <si>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</si>
  <si>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</si>
  <si>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</si>
  <si>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</si>
  <si>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</si>
  <si>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</si>
  <si>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</si>
  <si>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</si>
  <si>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</si>
  <si>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</si>
  <si>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</si>
  <si>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</si>
  <si>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</si>
  <si>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</si>
  <si>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</si>
  <si>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</si>
  <si>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</si>
  <si>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</si>
  <si>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</si>
  <si>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</si>
  <si>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</si>
  <si>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</si>
  <si>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</si>
  <si>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</si>
  <si>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</si>
  <si>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</si>
  <si>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</si>
  <si>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</si>
  <si>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</si>
  <si>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</si>
  <si>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</si>
  <si>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</si>
  <si>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</si>
  <si>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</si>
  <si>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</si>
  <si>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</si>
  <si>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</si>
  <si>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</si>
  <si>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</si>
  <si>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</si>
  <si>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</si>
  <si>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</si>
  <si>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</si>
  <si>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</si>
  <si>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</si>
  <si>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</si>
  <si>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</si>
  <si>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</si>
  <si>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</si>
  <si>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</si>
  <si>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</si>
  <si>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</si>
  <si>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</si>
  <si>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</si>
  <si>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</si>
  <si>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</si>
  <si>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</si>
  <si>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</si>
  <si>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</si>
  <si>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</si>
  <si>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</si>
  <si>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</si>
  <si>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</si>
  <si>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</si>
  <si>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</si>
  <si>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</si>
  <si>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</si>
  <si>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</si>
  <si>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</si>
  <si>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</si>
  <si>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</si>
  <si>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</si>
  <si>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</si>
  <si>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</si>
  <si>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</si>
  <si>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</si>
  <si>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</si>
  <si>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</si>
  <si>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</si>
  <si>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</si>
  <si>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</si>
  <si>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</si>
  <si>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</si>
  <si>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</si>
  <si>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</si>
  <si>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</si>
  <si>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</si>
  <si>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</si>
  <si>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</si>
  <si>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</si>
  <si>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</si>
  <si>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</si>
  <si>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</si>
  <si>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</si>
  <si>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</si>
  <si>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</si>
  <si>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</si>
  <si>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</si>
  <si>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</si>
  <si>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</si>
  <si>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</si>
  <si>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</si>
  <si>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</si>
  <si>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</si>
  <si>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</si>
  <si>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</si>
  <si>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</si>
  <si>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</si>
  <si>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</si>
  <si>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</si>
  <si>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</si>
  <si>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</si>
  <si>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</si>
  <si>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</si>
  <si>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</si>
  <si>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</si>
  <si>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</si>
  <si>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</si>
  <si>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</si>
  <si>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</si>
  <si>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</si>
  <si>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</si>
  <si>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</si>
  <si>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</si>
  <si>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</si>
  <si>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</si>
  <si>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</si>
  <si>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</si>
  <si>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</si>
  <si>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</si>
  <si>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</si>
  <si>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</si>
  <si>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</si>
  <si>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</si>
  <si>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</si>
  <si>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</si>
  <si>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</si>
  <si>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</si>
  <si>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</si>
  <si>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</si>
  <si>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</si>
  <si>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</si>
  <si>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</si>
  <si>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</si>
  <si>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</si>
  <si>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</si>
  <si>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</si>
  <si>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</si>
  <si>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</si>
  <si>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</si>
  <si>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</si>
  <si>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</si>
  <si>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</si>
  <si>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</si>
  <si>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</si>
  <si>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</si>
  <si>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</si>
  <si>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</si>
  <si>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</si>
  <si>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</si>
  <si>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</si>
  <si>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</si>
  <si>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</si>
  <si>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</si>
  <si>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</si>
  <si>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</si>
  <si>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</si>
  <si>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</si>
  <si>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</si>
  <si>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</si>
  <si>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</si>
  <si>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</si>
  <si>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</si>
  <si>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</si>
  <si>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</si>
  <si>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</si>
  <si>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</si>
  <si>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</si>
  <si>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</si>
  <si>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</si>
  <si>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</si>
  <si>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</si>
  <si>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</si>
  <si>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</si>
  <si>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</si>
  <si>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</si>
  <si>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</si>
  <si>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</si>
  <si>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</si>
  <si>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</si>
  <si>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</si>
  <si>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</si>
  <si>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</si>
  <si>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</si>
  <si>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</si>
  <si>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</si>
  <si>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</si>
  <si>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</si>
  <si>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</si>
  <si>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</si>
  <si>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</si>
  <si>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</si>
  <si>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</si>
  <si>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</si>
  <si>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</si>
  <si>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</si>
  <si>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</si>
  <si>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</si>
  <si>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</si>
  <si>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</si>
  <si>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</si>
  <si>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</si>
  <si>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</si>
  <si>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</si>
  <si>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</si>
  <si>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</si>
  <si>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</si>
  <si>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</si>
  <si>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</si>
  <si>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</si>
  <si>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</si>
  <si>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</si>
  <si>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</si>
  <si>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</si>
  <si>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</si>
  <si>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</si>
  <si>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</si>
  <si>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</si>
  <si>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</si>
  <si>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</si>
  <si>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</si>
  <si>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</si>
  <si>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</si>
  <si>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</si>
  <si>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</si>
  <si>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</si>
  <si>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</si>
  <si>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</si>
  <si>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</si>
  <si>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</si>
  <si>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</si>
  <si>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</si>
  <si>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</si>
  <si>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</si>
  <si>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</si>
  <si>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</si>
  <si>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</si>
  <si>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</si>
  <si>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</si>
  <si>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</si>
  <si>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</si>
  <si>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</si>
  <si>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</si>
  <si>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</si>
  <si>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</si>
  <si>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</si>
  <si>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</si>
  <si>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</si>
  <si>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</si>
  <si>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</si>
  <si>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</si>
  <si>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</si>
  <si>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</si>
  <si>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</si>
  <si>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</si>
  <si>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</si>
  <si>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</si>
  <si>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</si>
  <si>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</si>
  <si>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</si>
  <si>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</si>
  <si>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</si>
  <si>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</si>
  <si>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</si>
  <si>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</si>
  <si>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</si>
  <si>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</si>
  <si>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</si>
  <si>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</si>
  <si>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</si>
  <si>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</si>
  <si>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</si>
  <si>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</si>
  <si>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</si>
  <si>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</si>
  <si>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</si>
  <si>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</si>
  <si>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</si>
  <si>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</si>
  <si>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</si>
  <si>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</si>
  <si>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</si>
  <si>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</si>
  <si>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</si>
  <si>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</si>
  <si>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</si>
  <si>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</si>
  <si>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</si>
  <si>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</si>
  <si>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</si>
  <si>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</si>
  <si>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</si>
  <si>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</si>
  <si>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</si>
  <si>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</si>
  <si>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</si>
  <si>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</si>
  <si>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</si>
  <si>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</si>
  <si>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</si>
  <si>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</si>
  <si>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</si>
  <si>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</si>
  <si>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</si>
  <si>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</si>
  <si>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</si>
  <si>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</si>
  <si>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</si>
  <si>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</si>
  <si>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</si>
  <si>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</si>
  <si>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</si>
  <si>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</si>
  <si>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</si>
  <si>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</si>
  <si>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</si>
  <si>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</si>
  <si>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</si>
  <si>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</si>
  <si>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</si>
  <si>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</si>
  <si>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</si>
  <si>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</si>
  <si>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</si>
  <si>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</si>
  <si>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</si>
  <si>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</si>
  <si>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</si>
  <si>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</si>
  <si>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</si>
  <si>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</si>
  <si>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</si>
  <si>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</si>
  <si>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</si>
  <si>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</si>
  <si>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</si>
  <si>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</si>
  <si>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</si>
  <si>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</si>
  <si>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</si>
  <si>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</si>
  <si>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</si>
  <si>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</si>
  <si>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</si>
  <si>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</si>
  <si>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</si>
  <si>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</si>
  <si>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</si>
  <si>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</si>
  <si>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</si>
  <si>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</si>
  <si>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</si>
  <si>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</si>
  <si>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</si>
  <si>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</si>
  <si>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</si>
  <si>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</si>
  <si>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</si>
  <si>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</si>
  <si>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</si>
  <si>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</si>
  <si>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</si>
  <si>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</si>
  <si>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</si>
  <si>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</si>
  <si>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</si>
  <si>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</si>
  <si>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</si>
  <si>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</si>
  <si>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</si>
  <si>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</si>
  <si>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</si>
  <si>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</si>
  <si>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</si>
  <si>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</si>
  <si>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</si>
  <si>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</si>
  <si>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</si>
  <si>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</si>
  <si>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</si>
  <si>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</si>
  <si>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</si>
  <si>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</si>
  <si>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</si>
  <si>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</si>
  <si>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</si>
  <si>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</si>
  <si>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</si>
  <si>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</si>
  <si>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</si>
  <si>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</si>
  <si>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</si>
  <si>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</si>
  <si>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</si>
  <si>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</si>
  <si>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</si>
  <si>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</si>
  <si>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</si>
  <si>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</si>
  <si>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</si>
  <si>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</si>
  <si>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</si>
  <si>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</si>
  <si>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</si>
  <si>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</si>
  <si>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</si>
  <si>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</si>
  <si>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</si>
  <si>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</si>
  <si>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</si>
  <si>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</si>
  <si>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</si>
  <si>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</si>
  <si>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</si>
  <si>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</si>
  <si>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</si>
  <si>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</si>
  <si>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</si>
  <si>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</si>
  <si>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</si>
  <si>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</si>
  <si>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</si>
  <si>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</si>
  <si>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</si>
  <si>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</si>
  <si>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</si>
  <si>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</si>
  <si>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</si>
  <si>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</si>
  <si>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</si>
  <si>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</si>
  <si>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</si>
  <si>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</si>
  <si>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</si>
  <si>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</si>
  <si>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</si>
  <si>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</si>
  <si>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</si>
  <si>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</si>
  <si>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</si>
  <si>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</si>
  <si>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</si>
  <si>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</si>
  <si>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</si>
  <si>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</si>
  <si>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</si>
  <si>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</si>
  <si>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</si>
  <si>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</si>
  <si>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</si>
  <si>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</si>
  <si>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</si>
  <si>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</si>
  <si>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</si>
  <si>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</si>
  <si>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</si>
  <si>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</si>
  <si>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</si>
  <si>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</si>
  <si>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</si>
  <si>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</si>
  <si>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</si>
  <si>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</si>
  <si>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</si>
  <si>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</si>
  <si>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</si>
  <si>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</si>
  <si>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</si>
  <si>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</si>
  <si>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</si>
  <si>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</si>
  <si>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</si>
  <si>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</si>
  <si>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</si>
  <si>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</si>
  <si>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</si>
  <si>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</si>
  <si>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</si>
  <si>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</si>
  <si>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</si>
  <si>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</si>
  <si>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</si>
  <si>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</si>
  <si>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</si>
  <si>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</si>
  <si>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</si>
  <si>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</si>
  <si>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</si>
  <si>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</si>
  <si>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</si>
  <si>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</si>
  <si>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</si>
  <si>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</si>
  <si>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</si>
  <si>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</si>
  <si>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</si>
  <si>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</si>
  <si>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</si>
  <si>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</si>
  <si>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</si>
  <si>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</si>
  <si>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</si>
  <si>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</si>
  <si>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</si>
  <si>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</si>
  <si>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</si>
  <si>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</si>
  <si>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</si>
  <si>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</si>
  <si>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</si>
  <si>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</si>
  <si>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</si>
  <si>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</si>
  <si>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</si>
  <si>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</si>
  <si>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</si>
  <si>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</si>
  <si>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</si>
  <si>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</si>
  <si>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</si>
  <si>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</si>
  <si>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</si>
  <si>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</si>
  <si>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</si>
  <si>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</si>
  <si>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</si>
  <si>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</si>
  <si>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</si>
  <si>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</si>
  <si>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</si>
  <si>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</si>
  <si>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</si>
  <si>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</si>
  <si>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</si>
  <si>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</si>
  <si>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</si>
  <si>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</si>
  <si>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</si>
  <si>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</si>
  <si>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</si>
  <si>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</si>
  <si>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</si>
  <si>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</si>
  <si>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</si>
  <si>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</si>
  <si>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</si>
  <si>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</si>
  <si>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</si>
  <si>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</si>
  <si>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</si>
  <si>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</si>
  <si>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</si>
  <si>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</si>
  <si>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</si>
  <si>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</si>
  <si>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</si>
  <si>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</si>
  <si>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</si>
  <si>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</si>
  <si>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</si>
  <si>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</si>
  <si>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</si>
  <si>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</si>
  <si>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</si>
  <si>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</si>
  <si>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</si>
  <si>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</si>
  <si>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</si>
  <si>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</si>
  <si>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</si>
  <si>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</si>
  <si>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</si>
  <si>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</si>
  <si>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</si>
  <si>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</si>
  <si>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</si>
  <si>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</si>
  <si>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</si>
  <si>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</si>
  <si>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</si>
  <si>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</si>
  <si>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</si>
  <si>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</si>
  <si>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</si>
  <si>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</si>
  <si>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</si>
  <si>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</si>
  <si>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</si>
  <si>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</si>
  <si>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</si>
  <si>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</si>
  <si>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</si>
  <si>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</si>
  <si>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</si>
  <si>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</si>
  <si>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</si>
  <si>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</si>
  <si>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</si>
  <si>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</si>
  <si>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</si>
  <si>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</si>
  <si>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</si>
  <si>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</si>
  <si>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</si>
  <si>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</si>
  <si>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</si>
  <si>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</si>
  <si>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</si>
  <si>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</si>
  <si>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</si>
  <si>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</si>
  <si>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</si>
  <si>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</si>
  <si>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</si>
  <si>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</si>
  <si>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</si>
  <si>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</si>
  <si>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</si>
  <si>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</si>
  <si>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</si>
  <si>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</si>
  <si>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</si>
  <si>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</si>
  <si>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</si>
  <si>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</si>
  <si>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</si>
  <si>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</si>
  <si>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</si>
  <si>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</si>
  <si>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</si>
  <si>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</si>
  <si>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</si>
  <si>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</si>
  <si>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</si>
  <si>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</si>
  <si>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</si>
  <si>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</si>
  <si>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</si>
  <si>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</si>
  <si>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</si>
  <si>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</si>
  <si>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</si>
  <si>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</si>
  <si>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</si>
  <si>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</si>
  <si>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</si>
  <si>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</si>
  <si>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</si>
  <si>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</si>
  <si>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</si>
  <si>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</si>
  <si>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</si>
  <si>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</si>
  <si>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</si>
  <si>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</si>
  <si>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</si>
  <si>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</si>
  <si>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</si>
  <si>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</si>
  <si>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</si>
  <si>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</si>
  <si>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</si>
  <si>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</si>
  <si>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</si>
  <si>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</si>
  <si>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</si>
  <si>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</si>
  <si>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</si>
  <si>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</si>
  <si>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</si>
  <si>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</si>
  <si>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</si>
  <si>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</si>
  <si>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</si>
  <si>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</si>
  <si>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</si>
  <si>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</si>
  <si>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</si>
  <si>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</si>
  <si>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</si>
  <si>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</si>
  <si>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</si>
  <si>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</si>
  <si>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</si>
  <si>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</si>
  <si>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</si>
  <si>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</si>
  <si>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</si>
  <si>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</si>
  <si>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</si>
  <si>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</si>
  <si>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</si>
  <si>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</si>
  <si>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</si>
  <si>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</si>
  <si>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</si>
  <si>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</si>
  <si>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</si>
  <si>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</si>
  <si>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</si>
  <si>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</si>
  <si>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</si>
  <si>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</si>
  <si>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</si>
  <si>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</si>
  <si>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</si>
  <si>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</si>
  <si>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</si>
  <si>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</si>
  <si>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</si>
  <si>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</si>
  <si>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</si>
  <si>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</si>
  <si>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</si>
  <si>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</si>
  <si>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</si>
  <si>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</si>
  <si>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</si>
  <si>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</si>
  <si>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</si>
  <si>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</si>
  <si>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</si>
  <si>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</si>
  <si>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</si>
  <si>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</si>
  <si>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</si>
  <si>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</si>
  <si>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</si>
  <si>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</si>
  <si>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</si>
  <si>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</si>
  <si>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</si>
  <si>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</si>
  <si>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</si>
  <si>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</si>
  <si>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</si>
  <si>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</si>
  <si>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</si>
  <si>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</si>
  <si>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</si>
  <si>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</si>
  <si>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</si>
  <si>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</si>
  <si>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</si>
  <si>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</si>
  <si>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</si>
  <si>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</si>
  <si>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</si>
  <si>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</si>
  <si>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</si>
  <si>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</si>
  <si>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</si>
  <si>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</si>
  <si>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</si>
  <si>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</si>
  <si>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</si>
  <si>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</si>
  <si>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</si>
  <si>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</si>
  <si>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</si>
  <si>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</si>
  <si>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</si>
  <si>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</si>
  <si>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</si>
  <si>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</si>
  <si>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</si>
  <si>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</si>
  <si>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</si>
  <si>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</si>
  <si>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</si>
  <si>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</si>
  <si>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</si>
  <si>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</si>
  <si>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</si>
  <si>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</si>
  <si>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</si>
  <si>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</si>
  <si>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</si>
  <si>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</si>
  <si>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</si>
  <si>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</si>
  <si>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</si>
  <si>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</si>
  <si>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</si>
  <si>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</si>
  <si>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</si>
  <si>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</si>
  <si>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</si>
  <si>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</si>
  <si>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</si>
  <si>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</si>
  <si>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</si>
  <si>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</si>
  <si>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</si>
  <si>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</si>
  <si>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</si>
  <si>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</si>
  <si>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</si>
  <si>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</si>
  <si>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</si>
  <si>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</si>
  <si>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</si>
  <si>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</si>
  <si>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</si>
  <si>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</si>
  <si>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</si>
  <si>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</si>
  <si>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</si>
  <si>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</si>
  <si>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</si>
  <si>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</si>
  <si>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</si>
  <si>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</si>
  <si>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</si>
  <si>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</si>
  <si>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</si>
  <si>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</si>
  <si>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</si>
  <si>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</si>
  <si>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</si>
  <si>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</si>
  <si>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</si>
  <si>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</si>
  <si>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</si>
  <si>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</si>
  <si>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</si>
  <si>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</si>
  <si>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</si>
  <si>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</si>
  <si>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</si>
  <si>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</si>
  <si>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</si>
  <si>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</si>
  <si>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</si>
  <si>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</si>
  <si>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</si>
  <si>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</si>
  <si>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</si>
  <si>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</si>
  <si>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</si>
  <si>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</si>
  <si>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</si>
  <si>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</si>
  <si>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</si>
  <si>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</si>
  <si>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</si>
  <si>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</si>
  <si>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</si>
  <si>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</si>
  <si>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</si>
  <si>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</si>
  <si>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</si>
  <si>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</si>
  <si>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</si>
  <si>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</si>
  <si>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</si>
  <si>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</si>
  <si>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</si>
  <si>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</si>
  <si>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</si>
  <si>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</si>
  <si>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</si>
  <si>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</si>
  <si>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</si>
  <si>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</si>
  <si>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</si>
  <si>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</si>
  <si>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</si>
  <si>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</si>
  <si>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</si>
  <si>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</si>
  <si>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</si>
  <si>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</si>
  <si>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</si>
  <si>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</si>
  <si>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</si>
  <si>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</si>
  <si>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</si>
  <si>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</si>
  <si>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</si>
  <si>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</si>
  <si>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</si>
  <si>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</si>
  <si>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</si>
  <si>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</si>
  <si>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</si>
  <si>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</si>
  <si>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</si>
  <si>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</si>
  <si>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</si>
  <si>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</si>
  <si>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</si>
  <si>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</si>
  <si>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</si>
  <si>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</si>
  <si>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</si>
  <si>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</si>
  <si>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</si>
  <si>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</si>
  <si>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</si>
  <si>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</si>
  <si>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</si>
  <si>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</si>
  <si>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</si>
  <si>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</si>
  <si>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</si>
  <si>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</si>
  <si>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</si>
  <si>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</si>
  <si>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</si>
  <si>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</si>
  <si>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</si>
  <si>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</si>
  <si>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</si>
  <si>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</si>
  <si>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</si>
  <si>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</si>
  <si>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</si>
  <si>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</si>
  <si>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</si>
  <si>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</si>
  <si>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</si>
  <si>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</si>
  <si>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</si>
  <si>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</si>
  <si>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</si>
  <si>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</si>
  <si>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</si>
  <si>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</si>
  <si>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</si>
  <si>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</si>
  <si>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</si>
  <si>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</si>
  <si>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</si>
  <si>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</si>
  <si>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</si>
  <si>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</si>
  <si>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</si>
  <si>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</si>
  <si>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</si>
  <si>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</si>
  <si>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</si>
  <si>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</si>
  <si>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</si>
  <si>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</si>
  <si>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</si>
  <si>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</si>
  <si>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</si>
  <si>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</si>
  <si>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</si>
  <si>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</si>
  <si>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</si>
  <si>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</si>
  <si>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</si>
  <si>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</si>
  <si>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</si>
  <si>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</si>
  <si>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</si>
  <si>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</si>
  <si>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</si>
  <si>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</si>
  <si>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</si>
  <si>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</si>
  <si>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</si>
  <si>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</si>
  <si>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</si>
  <si>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</si>
  <si>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</si>
  <si>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</si>
  <si>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</si>
  <si>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</si>
  <si>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</si>
  <si>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</si>
  <si>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</si>
  <si>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</si>
  <si>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</si>
  <si>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</si>
  <si>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</si>
  <si>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</si>
  <si>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</si>
  <si>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</si>
  <si>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</si>
  <si>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</si>
  <si>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</si>
  <si>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</si>
  <si>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</si>
  <si>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</si>
  <si>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</si>
  <si>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</si>
  <si>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</si>
  <si>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</si>
  <si>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</si>
  <si>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</si>
  <si>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</si>
  <si>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</si>
  <si>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</si>
  <si>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</si>
  <si>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</si>
  <si>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</si>
  <si>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</si>
  <si>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</si>
  <si>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</si>
  <si>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</si>
  <si>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</si>
  <si>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</si>
  <si>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</si>
  <si>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</si>
  <si>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</si>
  <si>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</si>
  <si>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</si>
  <si>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</si>
  <si>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</si>
  <si>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</si>
  <si>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</si>
  <si>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</si>
  <si>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</si>
  <si>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</si>
  <si>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</si>
  <si>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</si>
  <si>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</si>
  <si>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</si>
  <si>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</si>
  <si>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</si>
  <si>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</si>
  <si>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</si>
  <si>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</si>
  <si>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</si>
  <si>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</si>
  <si>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</si>
  <si>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</si>
  <si>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</si>
  <si>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</si>
  <si>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</si>
  <si>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</si>
  <si>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</si>
  <si>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</si>
  <si>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</si>
  <si>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</si>
  <si>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</si>
  <si>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</si>
  <si>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</si>
  <si>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</si>
  <si>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</si>
  <si>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</si>
  <si>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</si>
  <si>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</si>
  <si>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</si>
  <si>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</si>
  <si>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</si>
  <si>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</si>
  <si>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</si>
  <si>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</si>
  <si>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</si>
  <si>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</si>
  <si>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</si>
  <si>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</si>
  <si>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</si>
  <si>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</si>
  <si>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</si>
  <si>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</si>
  <si>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</si>
  <si>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</si>
  <si>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</si>
  <si>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</si>
  <si>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</si>
  <si>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</si>
  <si>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</si>
  <si>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</si>
  <si>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</si>
  <si>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</si>
  <si>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</si>
  <si>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</si>
  <si>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</si>
  <si>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</si>
  <si>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</si>
  <si>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</si>
  <si>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</si>
  <si>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</si>
  <si>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</si>
  <si>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</si>
  <si>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</si>
  <si>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</si>
  <si>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</si>
  <si>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</si>
  <si>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</si>
  <si>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</si>
  <si>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</si>
  <si>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</si>
  <si>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</si>
  <si>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</si>
  <si>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</si>
  <si>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</si>
  <si>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</si>
  <si>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</si>
  <si>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</si>
  <si>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</si>
  <si>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</si>
  <si>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</si>
  <si>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</si>
  <si>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</si>
  <si>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</si>
  <si>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</si>
  <si>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</si>
  <si>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</si>
  <si>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</si>
  <si>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</si>
  <si>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</si>
  <si>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</si>
  <si>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</si>
  <si>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</si>
  <si>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</si>
  <si>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</si>
  <si>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</si>
  <si>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</si>
  <si>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</si>
  <si>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</si>
  <si>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</si>
  <si>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</si>
  <si>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</si>
  <si>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</si>
  <si>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</si>
  <si>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</si>
  <si>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</si>
  <si>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</si>
  <si>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</si>
  <si>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</si>
  <si>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</si>
  <si>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</si>
  <si>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</si>
  <si>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</si>
  <si>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</si>
  <si>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</si>
  <si>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</si>
  <si>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</si>
  <si>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</si>
  <si>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</si>
  <si>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</si>
  <si>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</si>
  <si>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</si>
  <si>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</si>
  <si>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</si>
  <si>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</si>
  <si>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</si>
  <si>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</si>
  <si>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</si>
  <si>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</si>
  <si>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</si>
  <si>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</si>
  <si>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</si>
  <si>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</si>
  <si>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</si>
  <si>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</si>
  <si>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</si>
  <si>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</si>
  <si>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</si>
  <si>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</si>
  <si>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</si>
  <si>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</si>
  <si>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</si>
  <si>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</si>
  <si>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</si>
  <si>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</si>
  <si>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</si>
  <si>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</si>
  <si>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</si>
  <si>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</si>
  <si>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</si>
  <si>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</si>
  <si>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</si>
  <si>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</si>
  <si>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</si>
  <si>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</si>
  <si>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</si>
  <si>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</si>
  <si>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</si>
  <si>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</si>
  <si>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</si>
  <si>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</si>
  <si>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</si>
  <si>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</si>
  <si>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</si>
  <si>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</si>
  <si>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</si>
  <si>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</si>
  <si>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</si>
  <si>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</si>
  <si>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</si>
  <si>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</si>
  <si>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</si>
  <si>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</si>
  <si>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</si>
  <si>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</si>
  <si>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</si>
  <si>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</si>
  <si>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</si>
  <si>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</si>
  <si>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</si>
  <si>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</si>
  <si>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</si>
  <si>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</si>
  <si>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</si>
  <si>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</si>
  <si>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</si>
  <si>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</si>
  <si>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</si>
  <si>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</si>
  <si>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</si>
  <si>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</si>
  <si>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</si>
  <si>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</si>
  <si>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</si>
  <si>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</si>
  <si>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</si>
  <si>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</si>
  <si>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</si>
  <si>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</si>
  <si>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</si>
  <si>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</si>
  <si>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</si>
  <si>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</si>
  <si>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</si>
  <si>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</si>
  <si>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</si>
  <si>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</si>
  <si>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</si>
  <si>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</si>
  <si>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</si>
  <si>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</si>
  <si>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</si>
  <si>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</si>
  <si>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</si>
  <si>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</si>
  <si>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</si>
  <si>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</si>
  <si>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</si>
  <si>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</si>
  <si>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</si>
  <si>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</si>
  <si>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</si>
  <si>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</si>
  <si>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</si>
  <si>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</si>
  <si>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</si>
  <si>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</si>
  <si>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</si>
  <si>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</si>
  <si>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</si>
  <si>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</si>
  <si>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</si>
  <si>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</si>
  <si>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</si>
  <si>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</si>
  <si>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</si>
  <si>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</si>
  <si>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</si>
  <si>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</si>
  <si>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</si>
  <si>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</si>
  <si>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</si>
  <si>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</si>
  <si>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</si>
  <si>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</si>
  <si>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</si>
  <si>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</si>
  <si>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</si>
  <si>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</si>
  <si>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</si>
  <si>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</si>
  <si>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</si>
  <si>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</si>
  <si>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</si>
  <si>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</si>
  <si>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</si>
  <si>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</si>
  <si>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</si>
  <si>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</si>
  <si>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</si>
  <si>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</si>
  <si>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</si>
  <si>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</si>
  <si>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</si>
  <si>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</si>
  <si>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</si>
  <si>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</si>
  <si>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</si>
  <si>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</si>
  <si>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</si>
  <si>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</si>
  <si>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</si>
  <si>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</si>
  <si>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</si>
  <si>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</si>
  <si>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</si>
  <si>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</si>
  <si>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</si>
  <si>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</si>
  <si>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</si>
  <si>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</si>
  <si>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</si>
  <si>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</si>
  <si>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</si>
  <si>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</si>
  <si>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</si>
  <si>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</si>
  <si>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</si>
  <si>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</si>
  <si>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</si>
  <si>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</si>
  <si>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</si>
  <si>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</si>
  <si>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</si>
  <si>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</si>
  <si>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</si>
  <si>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</si>
  <si>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</si>
  <si>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</si>
  <si>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</si>
  <si>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</si>
  <si>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</si>
  <si>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</si>
  <si>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</si>
  <si>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</si>
  <si>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</si>
  <si>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</si>
  <si>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</si>
  <si>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</si>
  <si>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</si>
  <si>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</si>
  <si>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</si>
  <si>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</si>
  <si>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</si>
  <si>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</si>
  <si>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</si>
  <si>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</si>
  <si>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</si>
  <si>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</si>
  <si>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</si>
  <si>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</si>
  <si>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</si>
  <si>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</si>
  <si>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</si>
  <si>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</si>
  <si>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</si>
  <si>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</si>
  <si>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</si>
  <si>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</si>
  <si>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</si>
  <si>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</si>
  <si>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</si>
  <si>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</si>
  <si>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</si>
  <si>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</si>
  <si>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</si>
  <si>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</si>
  <si>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</si>
  <si>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</si>
  <si>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</si>
  <si>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</si>
  <si>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</si>
  <si>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</si>
  <si>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</si>
  <si>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</si>
  <si>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</si>
  <si>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</si>
  <si>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</si>
  <si>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</si>
  <si>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</si>
  <si>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</si>
  <si>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</si>
  <si>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</si>
  <si>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</si>
  <si>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</si>
  <si>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</si>
  <si>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</si>
  <si>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</si>
  <si>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</si>
  <si>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</si>
  <si>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</si>
  <si>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</si>
  <si>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</si>
  <si>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</si>
  <si>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</si>
  <si>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</si>
  <si>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</si>
  <si>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</si>
  <si>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</si>
  <si>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</si>
  <si>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</si>
  <si>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</si>
  <si>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</si>
  <si>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</si>
  <si>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</si>
  <si>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</si>
  <si>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</si>
  <si>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</si>
  <si>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</si>
  <si>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</si>
  <si>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</si>
  <si>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</si>
  <si>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</si>
  <si>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</si>
  <si>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</si>
  <si>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</si>
  <si>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</si>
  <si>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</si>
  <si>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</si>
  <si>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</si>
  <si>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</si>
  <si>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</si>
  <si>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</si>
  <si>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</si>
  <si>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</si>
  <si>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</si>
  <si>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</si>
  <si>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</si>
  <si>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</si>
  <si>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</si>
  <si>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</si>
  <si>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</si>
  <si>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</si>
  <si>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</si>
  <si>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</si>
  <si>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</si>
  <si>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</si>
  <si>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</si>
  <si>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</si>
  <si>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</si>
  <si>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</si>
  <si>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</si>
  <si>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</si>
  <si>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</si>
  <si>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</si>
  <si>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</si>
  <si>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</si>
  <si>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</si>
  <si>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</si>
  <si>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</si>
  <si>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</si>
  <si>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</si>
  <si>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</si>
  <si>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</si>
  <si>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</si>
  <si>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</si>
  <si>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</si>
  <si>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</si>
  <si>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</si>
  <si>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</si>
  <si>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</si>
  <si>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</si>
  <si>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</si>
  <si>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</si>
  <si>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</si>
  <si>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</si>
  <si>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</si>
  <si>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</si>
  <si>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</si>
  <si>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</si>
  <si>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</si>
  <si>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</si>
  <si>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</si>
  <si>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</si>
  <si>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</si>
  <si>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</si>
  <si>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</si>
  <si>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</si>
  <si>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</si>
  <si>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</si>
  <si>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</si>
  <si>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</si>
  <si>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</si>
  <si>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</si>
  <si>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</si>
  <si>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</si>
  <si>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</si>
  <si>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</si>
  <si>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</si>
  <si>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</si>
  <si>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</si>
  <si>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</si>
  <si>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</si>
  <si>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</si>
  <si>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</si>
  <si>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</si>
  <si>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</si>
  <si>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</si>
  <si>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</si>
  <si>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</si>
  <si>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</si>
  <si>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</si>
  <si>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</si>
  <si>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</si>
  <si>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</si>
  <si>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</si>
  <si>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</si>
  <si>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</si>
  <si>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</si>
  <si>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</si>
  <si>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</si>
  <si>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</si>
  <si>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</si>
  <si>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</si>
  <si>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</si>
  <si>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</si>
  <si>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</si>
  <si>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</si>
  <si>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</si>
  <si>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</si>
  <si>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</si>
  <si>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</si>
  <si>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</si>
  <si>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</si>
  <si>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</si>
  <si>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</si>
  <si>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</si>
  <si>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</si>
  <si>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</si>
  <si>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</si>
  <si>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</si>
  <si>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</si>
  <si>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</si>
  <si>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</si>
  <si>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</si>
  <si>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</si>
  <si>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</si>
  <si>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</si>
  <si>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</si>
  <si>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</si>
  <si>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</si>
  <si>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</si>
  <si>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</si>
  <si>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</si>
  <si>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</si>
  <si>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</si>
  <si>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</si>
  <si>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</si>
  <si>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</si>
  <si>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</si>
  <si>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</si>
  <si>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</si>
  <si>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</si>
  <si>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</si>
  <si>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</si>
  <si>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</si>
  <si>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</si>
  <si>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</si>
  <si>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</si>
  <si>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</si>
  <si>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</si>
  <si>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</si>
  <si>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</si>
  <si>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</si>
  <si>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</si>
  <si>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</si>
  <si>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</si>
  <si>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</si>
  <si>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</si>
  <si>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</si>
  <si>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</si>
  <si>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</si>
  <si>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</si>
  <si>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</si>
  <si>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</si>
  <si>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</si>
  <si>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</si>
  <si>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</si>
  <si>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</si>
  <si>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</si>
  <si>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</si>
  <si>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</si>
  <si>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</si>
  <si>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</si>
  <si>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</si>
  <si>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</si>
  <si>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</si>
  <si>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</si>
  <si>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</si>
  <si>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</si>
  <si>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</si>
  <si>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</si>
  <si>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</si>
  <si>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</si>
  <si>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</si>
  <si>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</si>
  <si>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</si>
  <si>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</si>
  <si>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</si>
  <si>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</si>
  <si>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</si>
  <si>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</si>
  <si>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</si>
  <si>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</si>
  <si>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</si>
  <si>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</si>
  <si>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</si>
  <si>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</si>
  <si>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</si>
  <si>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</si>
  <si>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</si>
  <si>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</si>
  <si>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</si>
  <si>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</si>
  <si>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</si>
  <si>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</si>
  <si>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</si>
  <si>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</si>
  <si>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</si>
  <si>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</si>
  <si>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</si>
  <si>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</si>
  <si>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</si>
  <si>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</si>
  <si>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</si>
  <si>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</si>
  <si>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</si>
  <si>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</si>
  <si>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</si>
  <si>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</si>
  <si>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</si>
  <si>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</si>
  <si>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</si>
  <si>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</si>
  <si>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</si>
  <si>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</si>
  <si>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</si>
  <si>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</si>
  <si>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</si>
  <si>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</si>
  <si>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</si>
  <si>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</si>
  <si>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</si>
  <si>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</si>
  <si>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</si>
  <si>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</si>
  <si>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</si>
  <si>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</si>
  <si>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</si>
  <si>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</si>
  <si>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</si>
  <si>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</si>
  <si>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</si>
  <si>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</si>
  <si>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</si>
  <si>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</si>
  <si>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</si>
  <si>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</si>
  <si>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</si>
  <si>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</si>
  <si>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</si>
  <si>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</si>
  <si>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</si>
  <si>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</si>
  <si>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</si>
  <si>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</si>
  <si>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</si>
  <si>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</si>
  <si>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</si>
  <si>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</si>
  <si>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</si>
  <si>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</si>
  <si>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</si>
  <si>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</si>
  <si>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</si>
  <si>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</si>
  <si>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</si>
  <si>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</si>
  <si>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</si>
  <si>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</si>
  <si>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</si>
  <si>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</si>
  <si>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</si>
  <si>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</si>
  <si>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</si>
  <si>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</si>
  <si>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</si>
  <si>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</si>
  <si>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</si>
  <si>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</si>
  <si>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</si>
  <si>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</si>
  <si>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</si>
  <si>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</si>
  <si>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</si>
  <si>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</si>
  <si>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</si>
  <si>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</si>
  <si>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</si>
  <si>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</si>
  <si>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</si>
  <si>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</si>
  <si>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</si>
  <si>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</si>
  <si>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</si>
  <si>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</si>
  <si>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</si>
  <si>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</si>
  <si>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</si>
  <si>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</si>
  <si>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</si>
  <si>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</si>
  <si>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</si>
  <si>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</si>
  <si>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</si>
  <si>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</si>
  <si>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</si>
  <si>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</si>
  <si>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</si>
  <si>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</si>
  <si>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</si>
  <si>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</si>
  <si>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</si>
  <si>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</si>
  <si>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</si>
  <si>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</si>
  <si>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</si>
  <si>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</si>
  <si>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</si>
  <si>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</si>
  <si>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</si>
  <si>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</si>
  <si>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</si>
  <si>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</si>
  <si>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</si>
  <si>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</si>
  <si>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</si>
  <si>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</si>
  <si>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</si>
  <si>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</si>
  <si>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</si>
  <si>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</si>
  <si>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</si>
  <si>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</si>
  <si>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</si>
  <si>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</si>
  <si>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</si>
  <si>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</si>
  <si>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</si>
  <si>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</si>
  <si>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</si>
  <si>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</si>
  <si>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</si>
  <si>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</si>
  <si>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</si>
  <si>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</si>
  <si>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</si>
  <si>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</si>
  <si>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</si>
  <si>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</si>
  <si>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</si>
  <si>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</si>
  <si>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</si>
  <si>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</si>
  <si>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</si>
  <si>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</si>
  <si>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</si>
  <si>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</si>
  <si>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</si>
  <si>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</si>
  <si>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</si>
  <si>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</si>
  <si>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</si>
  <si>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</si>
  <si>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</si>
  <si>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</si>
  <si>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</si>
  <si>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</si>
  <si>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</si>
  <si>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</si>
  <si>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</si>
  <si>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</si>
  <si>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</si>
  <si>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</si>
  <si>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</si>
  <si>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</si>
  <si>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</si>
  <si>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</si>
  <si>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</si>
  <si>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</si>
  <si>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</si>
  <si>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</si>
  <si>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</si>
  <si>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</si>
  <si>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</si>
  <si>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</si>
  <si>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</si>
  <si>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</si>
  <si>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</si>
  <si>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</si>
  <si>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</si>
  <si>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</si>
  <si>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</si>
  <si>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</si>
  <si>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</si>
  <si>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</si>
  <si>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</si>
  <si>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</si>
  <si>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</si>
  <si>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</si>
  <si>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</si>
  <si>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</si>
  <si>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</si>
  <si>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</si>
  <si>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</si>
  <si>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</si>
  <si>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</si>
  <si>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</si>
  <si>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</si>
  <si>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</si>
  <si>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</si>
  <si>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</si>
  <si>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</si>
  <si>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</si>
  <si>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</si>
  <si>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</si>
  <si>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</si>
  <si>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</si>
  <si>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</si>
  <si>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</si>
  <si>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</si>
  <si>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</si>
  <si>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</si>
  <si>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</si>
  <si>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</si>
  <si>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</si>
  <si>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</si>
  <si>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</si>
  <si>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</si>
  <si>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</si>
  <si>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</si>
  <si>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</si>
  <si>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</si>
  <si>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</si>
  <si>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</si>
  <si>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</si>
  <si>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</si>
  <si>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</si>
  <si>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</si>
  <si>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</si>
  <si>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</si>
  <si>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</si>
  <si>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</si>
  <si>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</si>
  <si>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</si>
  <si>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</si>
  <si>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</si>
  <si>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</si>
  <si>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</si>
  <si>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</si>
  <si>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</si>
  <si>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</si>
  <si>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</si>
  <si>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</si>
  <si>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</si>
  <si>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</si>
  <si>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</si>
  <si>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</si>
  <si>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</si>
  <si>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</si>
  <si>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</si>
  <si>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</si>
  <si>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</si>
  <si>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</si>
  <si>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</si>
  <si>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</si>
  <si>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</si>
  <si>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</si>
  <si>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</si>
  <si>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</si>
  <si>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</si>
  <si>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</si>
  <si>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</si>
  <si>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</si>
  <si>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</si>
  <si>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</si>
  <si>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</si>
  <si>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</si>
  <si>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</si>
  <si>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</si>
  <si>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</si>
  <si>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</si>
  <si>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</si>
  <si>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</si>
  <si>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</si>
  <si>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</si>
  <si>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</si>
  <si>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</si>
  <si>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</si>
  <si>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</si>
  <si>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</si>
  <si>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</si>
  <si>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</si>
  <si>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</si>
  <si>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</si>
  <si>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</si>
  <si>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</si>
  <si>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</si>
  <si>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</si>
  <si>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</si>
  <si>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</si>
  <si>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</si>
  <si>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</si>
  <si>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</si>
  <si>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</si>
  <si>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</si>
  <si>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</si>
  <si>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</si>
  <si>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</si>
  <si>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</si>
  <si>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</si>
  <si>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</si>
  <si>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</si>
  <si>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</si>
  <si>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</si>
  <si>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</si>
  <si>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</si>
  <si>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</si>
  <si>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</si>
  <si>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</si>
  <si>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</si>
  <si>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</si>
  <si>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</si>
  <si>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</si>
  <si>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</si>
  <si>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</si>
  <si>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</si>
  <si>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</si>
  <si>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</si>
  <si>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</si>
  <si>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</si>
  <si>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</si>
  <si>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</si>
  <si>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</si>
  <si>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</si>
  <si>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</si>
  <si>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</si>
  <si>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</si>
  <si>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</si>
  <si>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</si>
  <si>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</si>
  <si>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</si>
  <si>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</si>
  <si>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</si>
  <si>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</si>
  <si>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</si>
  <si>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</si>
  <si>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</si>
  <si>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</si>
  <si>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</si>
  <si>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</si>
  <si>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</si>
  <si>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</si>
  <si>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</si>
  <si>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</si>
  <si>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</si>
  <si>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</si>
  <si>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</si>
  <si>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</si>
  <si>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</si>
  <si>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</si>
  <si>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</si>
  <si>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</si>
  <si>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</si>
  <si>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</si>
  <si>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</si>
  <si>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</si>
  <si>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</si>
  <si>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</si>
  <si>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</si>
  <si>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</si>
  <si>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</si>
  <si>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</si>
  <si>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</si>
  <si>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</si>
  <si>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</si>
  <si>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</si>
  <si>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</si>
  <si>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</si>
  <si>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</si>
  <si>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</si>
  <si>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</si>
  <si>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</si>
  <si>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</si>
  <si>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</si>
  <si>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</si>
  <si>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</si>
  <si>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</si>
  <si>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</si>
  <si>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</si>
  <si>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</si>
  <si>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</si>
  <si>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</si>
  <si>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</si>
  <si>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</si>
  <si>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</si>
  <si>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</si>
  <si>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</si>
  <si>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</si>
  <si>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</si>
  <si>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</si>
  <si>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</si>
  <si>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</si>
  <si>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</si>
  <si>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</si>
  <si>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</si>
  <si>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</si>
  <si>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</si>
  <si>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</si>
  <si>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</si>
  <si>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</si>
  <si>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</si>
  <si>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</si>
  <si>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</si>
  <si>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</si>
  <si>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</si>
  <si>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</si>
  <si>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</si>
  <si>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</si>
  <si>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</si>
  <si>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</si>
  <si>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</si>
  <si>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</si>
  <si>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</si>
  <si>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</si>
  <si>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</si>
  <si>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</si>
  <si>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</si>
  <si>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</si>
  <si>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</si>
  <si>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</si>
  <si>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</si>
  <si>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</si>
  <si>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</si>
  <si>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</si>
  <si>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</si>
  <si>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</si>
  <si>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</si>
  <si>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</si>
  <si>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</si>
  <si>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</si>
  <si>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</si>
  <si>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</si>
  <si>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</si>
  <si>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</si>
  <si>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</si>
  <si>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</si>
  <si>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</si>
  <si>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</si>
  <si>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</si>
  <si>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</si>
  <si>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</si>
  <si>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</si>
  <si>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</si>
  <si>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</si>
  <si>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</si>
  <si>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</si>
  <si>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</si>
  <si>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</si>
  <si>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</si>
  <si>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</si>
  <si>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</si>
  <si>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</si>
  <si>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</si>
  <si>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</si>
  <si>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</si>
  <si>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</si>
  <si>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</si>
  <si>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</si>
  <si>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</si>
  <si>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</si>
  <si>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</si>
  <si>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</si>
  <si>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</si>
  <si>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</si>
  <si>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</si>
  <si>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</si>
  <si>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</si>
  <si>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</si>
  <si>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</si>
  <si>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</si>
  <si>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</si>
  <si>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</si>
  <si>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</si>
  <si>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</si>
  <si>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</si>
  <si>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</si>
  <si>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</si>
  <si>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</si>
  <si>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</si>
  <si>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</si>
  <si>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</si>
  <si>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</si>
  <si>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</si>
  <si>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</si>
  <si>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</si>
  <si>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</si>
  <si>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</si>
  <si>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</si>
  <si>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</si>
  <si>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</si>
  <si>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</si>
  <si>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</si>
  <si>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</si>
  <si>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</si>
  <si>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</si>
  <si>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</si>
  <si>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</si>
  <si>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</si>
  <si>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</si>
  <si>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</si>
  <si>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</si>
  <si>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</si>
  <si>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</si>
  <si>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</si>
  <si>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</si>
  <si>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</si>
  <si>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</si>
  <si>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</si>
  <si>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</si>
  <si>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</si>
  <si>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</si>
  <si>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</si>
  <si>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</si>
  <si>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</si>
  <si>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</si>
  <si>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</si>
  <si>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</si>
  <si>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</si>
  <si>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</si>
  <si>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</si>
  <si>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</si>
  <si>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</si>
  <si>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</si>
  <si>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</si>
  <si>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</si>
  <si>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</si>
  <si>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</si>
  <si>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</si>
  <si>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</si>
  <si>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</si>
  <si>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</si>
  <si>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</si>
  <si>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</si>
  <si>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</si>
  <si>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</si>
  <si>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</si>
  <si>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</si>
  <si>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</si>
  <si>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</si>
  <si>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</si>
  <si>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</si>
  <si>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</si>
  <si>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</si>
  <si>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</si>
  <si>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</si>
  <si>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</si>
  <si>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</si>
  <si>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</si>
  <si>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</si>
  <si>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</si>
  <si>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</si>
  <si>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</si>
  <si>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</si>
  <si>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</si>
  <si>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</si>
  <si>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</si>
  <si>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</si>
  <si>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</si>
  <si>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</si>
  <si>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</si>
  <si>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</si>
  <si>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</si>
  <si>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</si>
  <si>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</si>
  <si>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</si>
  <si>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</si>
  <si>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</si>
  <si>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</si>
  <si>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</si>
  <si>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</si>
  <si>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</si>
  <si>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</si>
  <si>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</si>
  <si>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</si>
  <si>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</si>
  <si>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</si>
  <si>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</si>
  <si>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</si>
  <si>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</si>
  <si>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</si>
  <si>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</si>
  <si>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</si>
  <si>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</si>
  <si>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</si>
  <si>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</si>
  <si>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</si>
  <si>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</si>
  <si>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</si>
  <si>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</si>
  <si>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</si>
  <si>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</si>
  <si>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</si>
  <si>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</si>
  <si>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</si>
  <si>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</si>
  <si>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</si>
  <si>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</si>
  <si>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</si>
  <si>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</si>
  <si>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</si>
  <si>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</si>
  <si>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</si>
  <si>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</si>
  <si>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</si>
  <si>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</si>
  <si>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</si>
  <si>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</si>
  <si>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</si>
  <si>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</si>
  <si>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</si>
  <si>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</si>
  <si>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</si>
  <si>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</si>
  <si>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</si>
  <si>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</si>
  <si>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</si>
  <si>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</si>
  <si>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</si>
  <si>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</si>
  <si>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</si>
  <si>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</si>
  <si>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</si>
  <si>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</si>
  <si>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</si>
  <si>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</si>
  <si>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</si>
  <si>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</si>
  <si>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</si>
  <si>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</si>
  <si>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</si>
  <si>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</si>
  <si>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</si>
  <si>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</si>
  <si>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</si>
  <si>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</si>
  <si>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</si>
  <si>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</si>
  <si>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</si>
  <si>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</si>
  <si>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</si>
  <si>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</si>
  <si>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</si>
  <si>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</si>
  <si>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</si>
  <si>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</si>
  <si>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</si>
  <si>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</si>
  <si>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</si>
  <si>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</si>
  <si>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</si>
  <si>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</si>
  <si>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</si>
  <si>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</si>
  <si>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</si>
  <si>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</si>
  <si>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</si>
  <si>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</si>
  <si>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</si>
  <si>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</si>
  <si>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</si>
  <si>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</si>
  <si>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</si>
  <si>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</si>
  <si>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</si>
  <si>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</si>
  <si>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</si>
  <si>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</si>
  <si>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</si>
  <si>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</si>
  <si>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</si>
  <si>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</si>
  <si>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</si>
  <si>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</si>
  <si>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</si>
  <si>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</si>
  <si>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</si>
  <si>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</si>
  <si>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</si>
  <si>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</si>
  <si>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</si>
  <si>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</si>
  <si>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</si>
  <si>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</si>
  <si>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</si>
  <si>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</si>
  <si>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</si>
  <si>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</si>
  <si>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</si>
  <si>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</si>
  <si>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</si>
  <si>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</si>
  <si>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</si>
  <si>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</si>
  <si>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</si>
  <si>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</si>
  <si>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</si>
  <si>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</si>
  <si>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</si>
  <si>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</si>
  <si>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</si>
  <si>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</si>
  <si>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</si>
  <si>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</si>
  <si>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</si>
  <si>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</si>
  <si>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</si>
  <si>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</si>
  <si>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</si>
  <si>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</si>
  <si>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</si>
  <si>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</si>
  <si>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</si>
  <si>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</si>
  <si>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</si>
  <si>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</si>
  <si>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</si>
  <si>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</si>
  <si>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</si>
  <si>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</si>
  <si>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</si>
  <si>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</si>
  <si>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</si>
  <si>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</si>
  <si>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</si>
  <si>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</si>
  <si>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</si>
  <si>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</si>
  <si>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</si>
  <si>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</si>
  <si>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</si>
  <si>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</si>
  <si>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</si>
  <si>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</si>
  <si>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</si>
  <si>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</si>
  <si>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</si>
  <si>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</si>
  <si>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</si>
  <si>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</si>
  <si>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</si>
  <si>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</si>
  <si>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</si>
  <si>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</si>
  <si>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</si>
  <si>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</si>
  <si>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</si>
  <si>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</si>
  <si>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</si>
  <si>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</si>
  <si>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</si>
  <si>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</si>
  <si>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</si>
  <si>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</si>
  <si>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</si>
  <si>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</si>
  <si>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</si>
  <si>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</si>
  <si>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</si>
  <si>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</si>
  <si>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</si>
  <si>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</si>
  <si>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</si>
  <si>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</si>
  <si>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</si>
  <si>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</si>
  <si>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</si>
  <si>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</si>
  <si>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</si>
  <si>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</si>
  <si>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</si>
  <si>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</si>
  <si>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</si>
  <si>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</si>
  <si>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</si>
  <si>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</si>
  <si>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</si>
  <si>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</si>
  <si>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</si>
  <si>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</si>
  <si>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</si>
  <si>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</si>
  <si>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</si>
  <si>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</si>
  <si>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</si>
  <si>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</si>
  <si>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</si>
  <si>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</si>
  <si>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</si>
  <si>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</si>
  <si>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</si>
  <si>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</si>
  <si>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</si>
  <si>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</si>
  <si>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</si>
  <si>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</si>
  <si>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</si>
  <si>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</si>
  <si>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</si>
  <si>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</si>
  <si>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</si>
  <si>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</si>
  <si>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</si>
  <si>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</si>
  <si>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</si>
  <si>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</si>
  <si>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</si>
  <si>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</si>
  <si>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</si>
  <si>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</si>
  <si>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</si>
  <si>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</si>
  <si>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</si>
  <si>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</si>
  <si>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</si>
  <si>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</si>
  <si>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</si>
  <si>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</si>
  <si>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</si>
  <si>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</si>
  <si>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</si>
  <si>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</si>
  <si>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</si>
  <si>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</si>
  <si>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</si>
  <si>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</si>
  <si>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</si>
  <si>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</si>
  <si>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</si>
  <si>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</si>
  <si>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</si>
  <si>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</si>
  <si>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</si>
  <si>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</si>
  <si>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</si>
  <si>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</si>
  <si>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</si>
  <si>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</si>
  <si>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</si>
  <si>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</si>
  <si>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</si>
  <si>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</si>
  <si>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</si>
  <si>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</si>
  <si>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</si>
  <si>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</si>
  <si>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</si>
  <si>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</si>
  <si>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</si>
  <si>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</si>
  <si>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</si>
  <si>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</si>
  <si>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</si>
  <si>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</si>
  <si>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</si>
  <si>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</si>
  <si>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</si>
  <si>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</si>
  <si>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</si>
  <si>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</si>
  <si>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</si>
  <si>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</si>
  <si>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</si>
  <si>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</si>
  <si>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</si>
  <si>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</si>
  <si>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</si>
  <si>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</si>
  <si>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</si>
  <si>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</si>
  <si>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</si>
  <si>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</si>
  <si>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</si>
  <si>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</si>
  <si>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</si>
  <si>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</si>
  <si>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</si>
  <si>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</si>
  <si>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</si>
  <si>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</si>
  <si>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</si>
  <si>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</si>
  <si>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</si>
  <si>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</si>
  <si>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</si>
  <si>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</si>
  <si>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</si>
  <si>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</si>
  <si>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</si>
  <si>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</si>
  <si>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</si>
  <si>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</si>
  <si>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</si>
  <si>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</si>
  <si>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</si>
  <si>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</si>
  <si>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</si>
  <si>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</si>
  <si>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</si>
  <si>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</si>
  <si>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</si>
  <si>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</si>
  <si>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</si>
  <si>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</si>
  <si>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</si>
  <si>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</si>
  <si>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</si>
  <si>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</si>
  <si>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</si>
  <si>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</si>
  <si>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</si>
  <si>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</si>
  <si>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</si>
  <si>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</si>
  <si>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</si>
  <si>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</si>
  <si>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</si>
  <si>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</si>
  <si>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</si>
  <si>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</si>
  <si>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</si>
  <si>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</si>
  <si>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</si>
  <si>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</si>
  <si>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</si>
  <si>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</si>
  <si>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</si>
  <si>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</si>
  <si>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</si>
  <si>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</si>
  <si>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</si>
  <si>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</si>
  <si>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</si>
  <si>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</si>
  <si>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</si>
  <si>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</si>
  <si>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</si>
  <si>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</si>
  <si>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</si>
  <si>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</si>
  <si>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</si>
  <si>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</si>
  <si>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</si>
  <si>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</si>
  <si>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</si>
  <si>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</si>
  <si>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</si>
  <si>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</si>
  <si>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</si>
  <si>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</si>
  <si>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</si>
  <si>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</si>
  <si>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</si>
  <si>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</si>
  <si>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</si>
  <si>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</si>
  <si>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</si>
  <si>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</si>
  <si>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</si>
  <si>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</si>
  <si>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</si>
  <si>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</si>
  <si>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</si>
  <si>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</si>
  <si>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</si>
  <si>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</si>
  <si>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</si>
  <si>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</si>
  <si>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</si>
  <si>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</si>
  <si>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</si>
  <si>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</si>
  <si>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</si>
  <si>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</si>
  <si>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</si>
  <si>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</si>
  <si>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</si>
  <si>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</si>
  <si>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</si>
  <si>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</si>
  <si>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</si>
  <si>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</si>
  <si>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</si>
  <si>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</si>
  <si>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</si>
  <si>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</si>
  <si>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</si>
  <si>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</si>
  <si>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</si>
  <si>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</si>
  <si>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</si>
  <si>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</si>
  <si>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</si>
  <si>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</si>
  <si>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</si>
  <si>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</si>
  <si>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</si>
  <si>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</si>
  <si>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</si>
  <si>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</si>
  <si>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</si>
  <si>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</si>
  <si>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</si>
  <si>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</si>
  <si>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</si>
  <si>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</si>
  <si>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</si>
  <si>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</si>
  <si>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</si>
  <si>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</si>
  <si>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</si>
  <si>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</si>
  <si>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</si>
  <si>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</si>
  <si>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</si>
  <si>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</si>
  <si>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</si>
  <si>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</si>
  <si>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</si>
  <si>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</si>
  <si>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</si>
  <si>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</si>
  <si>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</si>
  <si>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</si>
  <si>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</si>
  <si>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</si>
  <si>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</si>
  <si>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</si>
  <si>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</si>
  <si>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</si>
  <si>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</si>
  <si>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</si>
  <si>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</si>
  <si>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</si>
  <si>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</si>
  <si>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</si>
  <si>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</si>
  <si>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</si>
  <si>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</si>
  <si>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</si>
  <si>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</si>
  <si>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</si>
  <si>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</si>
  <si>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</si>
  <si>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</si>
  <si>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</si>
  <si>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</si>
  <si>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</si>
  <si>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</si>
  <si>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</si>
  <si>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</si>
  <si>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</si>
  <si>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</si>
  <si>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</si>
  <si>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</si>
  <si>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</si>
  <si>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</si>
  <si>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</si>
  <si>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</si>
  <si>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</si>
  <si>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</si>
  <si>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</si>
  <si>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</si>
  <si>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</si>
  <si>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</si>
  <si>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</si>
  <si>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</si>
  <si>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</si>
  <si>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</si>
  <si>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</si>
  <si>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</si>
  <si>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</si>
  <si>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</si>
  <si>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</si>
  <si>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</si>
  <si>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</si>
  <si>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</si>
  <si>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</si>
  <si>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</si>
  <si>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</si>
  <si>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</si>
  <si>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</si>
  <si>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</si>
  <si>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</si>
  <si>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</si>
  <si>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</si>
  <si>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</si>
  <si>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</si>
  <si>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</si>
  <si>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</si>
  <si>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</si>
  <si>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</si>
  <si>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</si>
  <si>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</si>
  <si>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</si>
  <si>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</si>
  <si>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</si>
  <si>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</si>
  <si>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</si>
  <si>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</si>
  <si>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</si>
  <si>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</si>
  <si>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</si>
  <si>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</si>
  <si>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</si>
  <si>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</si>
  <si>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</si>
  <si>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</si>
  <si>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</si>
  <si>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</si>
  <si>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</si>
  <si>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</si>
  <si>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</si>
  <si>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</si>
  <si>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</si>
  <si>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</si>
  <si>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</si>
  <si>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</si>
  <si>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</si>
  <si>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</si>
  <si>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</si>
  <si>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</si>
  <si>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</si>
  <si>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</si>
  <si>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</si>
  <si>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</si>
  <si>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</si>
  <si>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</si>
  <si>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</si>
  <si>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</si>
  <si>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</si>
  <si>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</si>
  <si>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</si>
  <si>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</si>
  <si>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</si>
  <si>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</si>
  <si>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</si>
  <si>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</si>
  <si>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</si>
  <si>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</si>
  <si>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</si>
  <si>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</si>
  <si>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</si>
  <si>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</si>
  <si>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</si>
  <si>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</si>
  <si>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</si>
  <si>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</si>
  <si>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</si>
  <si>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</si>
  <si>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</si>
  <si>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</si>
  <si>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</si>
  <si>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</si>
  <si>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</si>
  <si>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</si>
  <si>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</si>
  <si>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</si>
  <si>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</si>
  <si>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</si>
  <si>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</si>
  <si>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</si>
  <si>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</si>
  <si>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</si>
  <si>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</si>
  <si>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</si>
  <si>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</si>
  <si>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</si>
  <si>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</si>
  <si>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</si>
  <si>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</si>
  <si>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</si>
  <si>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</si>
  <si>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</si>
  <si>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</si>
  <si>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</si>
  <si>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</si>
  <si>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</si>
  <si>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</si>
  <si>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</si>
  <si>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</si>
  <si>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</si>
  <si>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</si>
  <si>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</si>
  <si>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</si>
  <si>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</si>
  <si>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</si>
  <si>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</si>
  <si>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</si>
  <si>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</si>
  <si>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</si>
  <si>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</si>
  <si>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</si>
  <si>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</si>
  <si>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</si>
  <si>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</si>
  <si>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</si>
  <si>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</si>
  <si>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</si>
  <si>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</si>
  <si>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</si>
  <si>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</si>
  <si>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</si>
  <si>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</si>
  <si>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</si>
  <si>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</si>
  <si>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</si>
  <si>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</si>
  <si>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</si>
  <si>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</si>
  <si>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</si>
  <si>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</si>
  <si>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</si>
  <si>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</si>
  <si>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</si>
  <si>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</si>
  <si>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</si>
  <si>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</si>
  <si>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</si>
  <si>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</si>
  <si>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</si>
  <si>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</si>
  <si>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</si>
  <si>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</si>
  <si>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</si>
  <si>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</si>
  <si>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</si>
  <si>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</si>
  <si>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</si>
  <si>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</si>
  <si>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</si>
  <si>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</si>
  <si>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</si>
  <si>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</si>
  <si>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</si>
  <si>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</si>
  <si>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</si>
  <si>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</si>
  <si>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</si>
  <si>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</si>
  <si>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</si>
  <si>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</si>
  <si>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</si>
  <si>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</si>
  <si>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</si>
  <si>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</si>
  <si>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</si>
  <si>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</si>
  <si>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</si>
  <si>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</si>
  <si>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</si>
  <si>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</si>
  <si>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</si>
  <si>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</si>
  <si>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</si>
  <si>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</si>
  <si>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</si>
  <si>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</si>
  <si>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</si>
  <si>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</si>
  <si>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</si>
  <si>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</si>
  <si>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</si>
  <si>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</si>
  <si>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</si>
  <si>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</si>
  <si>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</si>
  <si>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</si>
  <si>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</si>
  <si>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</si>
  <si>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</si>
  <si>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</si>
  <si>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</si>
  <si>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</si>
  <si>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</si>
  <si>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</si>
  <si>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</si>
  <si>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</si>
  <si>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</si>
  <si>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</si>
  <si>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</si>
  <si>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</si>
  <si>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</si>
  <si>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</si>
  <si>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</si>
  <si>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</si>
  <si>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</si>
  <si>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</si>
  <si>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</si>
  <si>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</si>
  <si>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</si>
  <si>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</si>
  <si>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</si>
  <si>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</si>
  <si>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</si>
  <si>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</si>
  <si>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</si>
  <si>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</si>
  <si>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</si>
  <si>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</si>
  <si>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</si>
  <si>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</si>
  <si>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</si>
  <si>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</si>
  <si>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</si>
  <si>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</si>
  <si>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</si>
  <si>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</si>
  <si>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</si>
  <si>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</si>
  <si>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</si>
  <si>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</si>
  <si>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</si>
  <si>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</si>
  <si>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</si>
  <si>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</si>
  <si>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</si>
  <si>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</si>
  <si>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</si>
  <si>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</si>
  <si>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</si>
  <si>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</si>
  <si>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</si>
  <si>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</si>
  <si>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</si>
  <si>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</si>
  <si>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</si>
  <si>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</si>
  <si>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</si>
  <si>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</si>
  <si>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</si>
  <si>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</si>
  <si>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</si>
  <si>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</si>
  <si>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</si>
  <si>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</si>
  <si>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</si>
  <si>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</si>
  <si>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</si>
  <si>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</si>
  <si>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</si>
  <si>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</si>
  <si>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</si>
  <si>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</si>
  <si>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</si>
  <si>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</si>
  <si>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</si>
  <si>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</si>
  <si>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</si>
  <si>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</si>
  <si>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</si>
  <si>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</si>
  <si>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</si>
  <si>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</si>
  <si>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</si>
  <si>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</si>
  <si>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</si>
  <si>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</si>
  <si>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</si>
  <si>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</si>
  <si>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</si>
  <si>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</si>
  <si>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</si>
  <si>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</si>
  <si>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</si>
  <si>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</si>
  <si>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</si>
  <si>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</si>
  <si>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</si>
  <si>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</si>
  <si>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</si>
  <si>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</si>
  <si>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</si>
  <si>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</si>
  <si>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</si>
  <si>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</si>
  <si>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</si>
  <si>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</si>
  <si>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</si>
  <si>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</si>
  <si>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</si>
  <si>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</si>
  <si>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</si>
  <si>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</si>
  <si>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</si>
  <si>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</si>
  <si>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</si>
  <si>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</si>
  <si>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</si>
  <si>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</si>
  <si>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</si>
  <si>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</si>
  <si>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</si>
  <si>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</si>
  <si>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</si>
  <si>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</si>
  <si>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</si>
  <si>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</si>
  <si>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</si>
  <si>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</si>
  <si>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</si>
  <si>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</si>
  <si>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</si>
  <si>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</si>
  <si>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</si>
  <si>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</si>
  <si>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</si>
  <si>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</si>
  <si>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</si>
  <si>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</si>
  <si>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</si>
  <si>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</si>
  <si>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</si>
  <si>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</si>
  <si>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</si>
  <si>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</si>
  <si>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</si>
  <si>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</si>
  <si>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</si>
  <si>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</si>
  <si>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</si>
  <si>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</si>
  <si>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</si>
  <si>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</si>
  <si>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</si>
  <si>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</si>
  <si>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</si>
  <si>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</si>
  <si>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</si>
  <si>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</si>
  <si>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</si>
  <si>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</si>
  <si>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</si>
  <si>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</si>
  <si>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</si>
  <si>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</si>
  <si>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</si>
  <si>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</si>
  <si>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</si>
  <si>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</si>
  <si>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</si>
  <si>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</si>
  <si>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</si>
  <si>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</si>
  <si>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</si>
  <si>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</si>
  <si>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</si>
  <si>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</si>
  <si>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</si>
  <si>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</si>
  <si>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</si>
  <si>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</si>
  <si>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</si>
  <si>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</si>
  <si>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</si>
  <si>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</si>
  <si>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</si>
  <si>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</si>
  <si>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</si>
  <si>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</si>
  <si>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</si>
  <si>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</si>
  <si>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</si>
  <si>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</si>
  <si>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</si>
  <si>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</si>
  <si>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</si>
  <si>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</si>
  <si>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</si>
  <si>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</si>
  <si>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</si>
  <si>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</si>
  <si>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</si>
  <si>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</si>
  <si>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</si>
  <si>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</si>
  <si>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</si>
  <si>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</si>
  <si>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</si>
  <si>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</si>
  <si>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</si>
  <si>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</si>
  <si>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</si>
  <si>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</si>
  <si>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</si>
  <si>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</si>
  <si>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</si>
  <si>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</si>
  <si>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</si>
  <si>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</si>
  <si>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</si>
  <si>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</si>
  <si>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</si>
  <si>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</si>
  <si>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</si>
  <si>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</si>
  <si>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</si>
  <si>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</si>
  <si>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</si>
  <si>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</si>
  <si>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</si>
  <si>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</si>
  <si>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</si>
  <si>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</si>
  <si>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</si>
  <si>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</si>
  <si>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</si>
  <si>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</si>
  <si>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</si>
  <si>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</si>
  <si>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</si>
  <si>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</si>
  <si>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</si>
  <si>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</si>
  <si>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</si>
  <si>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</si>
  <si>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</si>
  <si>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</si>
  <si>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</si>
  <si>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</si>
  <si>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</si>
  <si>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</si>
  <si>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</si>
  <si>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</si>
  <si>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</si>
  <si>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</si>
  <si>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</si>
  <si>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</si>
  <si>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</si>
  <si>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</si>
  <si>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</si>
  <si>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</si>
  <si>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</si>
  <si>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</si>
  <si>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</si>
  <si>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</si>
  <si>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</si>
  <si>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</si>
  <si>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</si>
  <si>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</si>
  <si>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</si>
  <si>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</si>
  <si>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</si>
  <si>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</si>
  <si>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</si>
  <si>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</si>
  <si>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</si>
  <si>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</si>
  <si>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</si>
  <si>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</si>
  <si>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</si>
  <si>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</si>
  <si>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</si>
  <si>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</si>
  <si>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</si>
  <si>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</si>
  <si>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</si>
  <si>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</si>
  <si>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</si>
  <si>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</si>
  <si>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</si>
  <si>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</si>
  <si>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</si>
  <si>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</si>
  <si>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</si>
  <si>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</si>
  <si>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</si>
  <si>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</si>
  <si>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</si>
  <si>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</si>
  <si>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</si>
  <si>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</si>
  <si>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</si>
  <si>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</si>
  <si>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</si>
  <si>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</si>
  <si>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</si>
  <si>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</si>
  <si>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</si>
  <si>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</si>
  <si>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</si>
  <si>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</si>
  <si>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</si>
  <si>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</si>
  <si>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</si>
  <si>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</si>
  <si>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</si>
  <si>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</si>
  <si>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</si>
  <si>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</si>
  <si>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</si>
  <si>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</si>
  <si>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</si>
  <si>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</si>
  <si>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</si>
  <si>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</si>
  <si>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</si>
  <si>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</si>
  <si>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</si>
  <si>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</si>
  <si>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</si>
  <si>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</si>
  <si>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</si>
  <si>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</si>
  <si>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</si>
  <si>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</si>
  <si>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</si>
  <si>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</si>
  <si>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</si>
  <si>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</si>
  <si>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</si>
  <si>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</si>
  <si>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</si>
  <si>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</si>
  <si>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</si>
  <si>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</si>
  <si>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</si>
  <si>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</si>
  <si>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</si>
  <si>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</si>
  <si>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</si>
  <si>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</si>
  <si>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</si>
  <si>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</si>
  <si>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</si>
  <si>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</si>
  <si>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</si>
  <si>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</si>
  <si>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</si>
  <si>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</si>
  <si>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</si>
  <si>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</si>
  <si>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</si>
  <si>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</si>
  <si>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</si>
  <si>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</si>
  <si>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</si>
  <si>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</si>
  <si>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</si>
  <si>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</si>
  <si>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</si>
  <si>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</si>
  <si>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</si>
  <si>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</si>
  <si>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</si>
  <si>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</si>
  <si>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</si>
  <si>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</si>
  <si>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</si>
  <si>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</si>
  <si>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</si>
  <si>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</si>
  <si>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</si>
  <si>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</si>
  <si>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</si>
  <si>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</si>
  <si>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</si>
  <si>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</si>
  <si>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</si>
  <si>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</si>
  <si>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</si>
  <si>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</si>
  <si>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</si>
  <si>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</si>
  <si>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</si>
  <si>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</si>
  <si>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</si>
  <si>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</si>
  <si>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</si>
  <si>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</si>
  <si>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</si>
  <si>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</si>
  <si>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</si>
  <si>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</si>
  <si>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</si>
  <si>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</si>
  <si>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</si>
  <si>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</si>
  <si>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</si>
  <si>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</si>
  <si>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</si>
  <si>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</si>
  <si>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</si>
  <si>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</si>
  <si>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</si>
  <si>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</si>
  <si>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</si>
  <si>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</si>
  <si>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</si>
  <si>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</si>
  <si>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</si>
  <si>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</si>
  <si>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</si>
  <si>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</si>
  <si>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</si>
  <si>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</si>
  <si>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</si>
  <si>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</si>
  <si>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</si>
  <si>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</si>
  <si>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</si>
  <si>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</si>
  <si>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</si>
  <si>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</si>
  <si>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</si>
  <si>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</si>
  <si>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</si>
  <si>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</si>
  <si>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</si>
  <si>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</si>
  <si>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</si>
  <si>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</si>
  <si>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</si>
  <si>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</si>
  <si>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</si>
  <si>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</si>
  <si>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</si>
  <si>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</si>
  <si>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</si>
  <si>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</si>
  <si>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</si>
  <si>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</si>
  <si>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</si>
  <si>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</si>
  <si>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</si>
  <si>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</si>
  <si>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</si>
  <si>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</si>
  <si>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</si>
  <si>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</si>
  <si>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</si>
  <si>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</si>
  <si>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</si>
  <si>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</si>
  <si>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</si>
  <si>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</si>
  <si>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</si>
  <si>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</si>
  <si>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</si>
  <si>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</si>
  <si>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</si>
  <si>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</si>
  <si>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</si>
  <si>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</si>
  <si>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</si>
  <si>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</si>
  <si>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</si>
  <si>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</si>
  <si>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</si>
  <si>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</si>
  <si>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</si>
  <si>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</si>
  <si>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</si>
  <si>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</si>
  <si>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</si>
  <si>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</si>
  <si>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</si>
  <si>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</si>
  <si>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</si>
  <si>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</si>
  <si>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</si>
  <si>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</si>
  <si>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</si>
  <si>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</si>
  <si>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</si>
  <si>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</si>
  <si>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</si>
  <si>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</si>
  <si>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</si>
  <si>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</si>
  <si>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</si>
  <si>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</si>
  <si>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</si>
  <si>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</si>
  <si>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</si>
  <si>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</si>
  <si>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</si>
  <si>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</si>
  <si>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</si>
  <si>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</si>
  <si>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</si>
  <si>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</si>
  <si>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</si>
  <si>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</si>
  <si>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</si>
  <si>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</si>
  <si>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</si>
  <si>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</si>
  <si>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</si>
  <si>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</si>
  <si>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</si>
  <si>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</si>
  <si>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</si>
  <si>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</si>
  <si>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</si>
  <si>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</si>
  <si>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</si>
  <si>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</si>
  <si>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</si>
  <si>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</si>
  <si>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</si>
  <si>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</si>
  <si>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</si>
  <si>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</si>
  <si>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</si>
  <si>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</si>
  <si>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</si>
  <si>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</si>
  <si>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</si>
  <si>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</si>
  <si>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</si>
  <si>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</si>
  <si>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</si>
  <si>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</si>
  <si>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</si>
  <si>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</si>
  <si>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</si>
  <si>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</si>
  <si>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</si>
  <si>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</si>
  <si>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</si>
  <si>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</si>
  <si>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</si>
  <si>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</si>
  <si>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</si>
  <si>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</si>
  <si>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</si>
  <si>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</si>
  <si>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</si>
  <si>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</si>
  <si>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</si>
  <si>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</si>
  <si>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</si>
  <si>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</si>
  <si>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</si>
  <si>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</si>
  <si>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</si>
  <si>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</si>
  <si>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</si>
  <si>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</si>
  <si>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</si>
  <si>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</si>
  <si>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</si>
  <si>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</si>
  <si>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</si>
  <si>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</si>
  <si>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</si>
  <si>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</si>
  <si>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</si>
  <si>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</si>
  <si>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</si>
  <si>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</si>
  <si>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</si>
  <si>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</si>
  <si>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</si>
  <si>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</si>
  <si>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</si>
  <si>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</si>
  <si>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</si>
  <si>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</si>
  <si>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</si>
  <si>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</si>
  <si>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</si>
  <si>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</si>
  <si>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</si>
  <si>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</si>
  <si>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</si>
  <si>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</si>
  <si>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</si>
  <si>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</si>
  <si>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</si>
  <si>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</si>
  <si>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</si>
  <si>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</si>
  <si>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</si>
  <si>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</si>
  <si>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</si>
  <si>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</si>
  <si>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</si>
  <si>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</si>
  <si>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</si>
  <si>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</si>
  <si>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</si>
  <si>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</si>
  <si>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</si>
  <si>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</si>
  <si>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</si>
  <si>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</si>
  <si>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</si>
  <si>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</si>
  <si>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</si>
  <si>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</si>
  <si>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</si>
  <si>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</si>
  <si>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</si>
  <si>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</si>
  <si>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</si>
  <si>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</si>
  <si>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</si>
  <si>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</si>
  <si>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</si>
  <si>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</si>
  <si>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</si>
  <si>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</si>
  <si>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</si>
  <si>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</si>
  <si>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</si>
  <si>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</si>
  <si>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</si>
  <si>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</si>
  <si>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</si>
  <si>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</si>
  <si>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</si>
  <si>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</si>
  <si>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</si>
  <si>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</si>
  <si>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</si>
  <si>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</si>
  <si>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</si>
  <si>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</si>
  <si>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</si>
  <si>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</si>
  <si>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</si>
  <si>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</si>
  <si>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</si>
  <si>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</si>
  <si>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</si>
  <si>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</si>
  <si>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</si>
  <si>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</si>
  <si>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</si>
  <si>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</si>
  <si>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</si>
  <si>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</si>
  <si>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</si>
  <si>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</si>
  <si>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</si>
  <si>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</si>
  <si>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</si>
  <si>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</si>
  <si>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</si>
  <si>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</si>
  <si>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</si>
  <si>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</si>
  <si>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</si>
  <si>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</si>
  <si>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</si>
  <si>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</si>
  <si>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</si>
  <si>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</si>
  <si>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</si>
  <si>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</si>
  <si>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</si>
  <si>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</si>
  <si>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</si>
  <si>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</si>
  <si>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</si>
  <si>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</si>
  <si>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</si>
  <si>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</si>
  <si>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</si>
  <si>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</si>
  <si>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</si>
  <si>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</si>
  <si>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</si>
  <si>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</si>
  <si>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</si>
  <si>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</si>
  <si>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</si>
  <si>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</si>
  <si>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</si>
  <si>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</si>
  <si>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</si>
  <si>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</si>
  <si>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</si>
  <si>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</si>
  <si>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</si>
  <si>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</si>
  <si>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</si>
  <si>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</si>
  <si>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</si>
  <si>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</si>
  <si>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</si>
  <si>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</si>
  <si>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</si>
  <si>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</si>
  <si>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</si>
  <si>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</si>
  <si>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</si>
  <si>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</si>
  <si>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</si>
  <si>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</si>
  <si>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</si>
  <si>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</si>
  <si>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</si>
  <si>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</si>
  <si>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</si>
  <si>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</si>
  <si>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</si>
  <si>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</si>
  <si>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</si>
  <si>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</si>
  <si>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</si>
  <si>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</si>
  <si>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</si>
  <si>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</si>
  <si>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</si>
  <si>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</si>
  <si>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</si>
  <si>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</si>
  <si>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</si>
  <si>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</si>
  <si>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</si>
  <si>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</si>
  <si>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</si>
  <si>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</si>
  <si>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</si>
  <si>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</si>
  <si>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</si>
  <si>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</si>
  <si>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</si>
  <si>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</si>
  <si>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</si>
  <si>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</si>
  <si>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</si>
  <si>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</si>
  <si>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</si>
  <si>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</si>
  <si>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</si>
  <si>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</si>
  <si>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</si>
  <si>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</si>
  <si>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</si>
  <si>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</si>
  <si>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</si>
  <si>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</si>
  <si>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</si>
  <si>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</si>
  <si>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</si>
  <si>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</si>
  <si>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</si>
  <si>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</si>
  <si>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</si>
  <si>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</si>
  <si>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</si>
  <si>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</si>
  <si>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</si>
  <si>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</si>
  <si>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</si>
  <si>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</si>
  <si>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</si>
  <si>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</si>
  <si>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</si>
  <si>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</si>
  <si>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</si>
  <si>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</si>
  <si>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</si>
  <si>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</si>
  <si>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</si>
  <si>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</si>
  <si>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</si>
  <si>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</si>
  <si>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</si>
  <si>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</si>
  <si>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</si>
  <si>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</si>
  <si>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</si>
  <si>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</si>
  <si>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</si>
  <si>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</si>
  <si>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</si>
  <si>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</si>
  <si>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</si>
  <si>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</si>
  <si>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</si>
  <si>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</si>
  <si>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</si>
  <si>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</si>
  <si>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</si>
  <si>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</si>
  <si>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</si>
  <si>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</si>
  <si>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</si>
  <si>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</si>
  <si>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</si>
  <si>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</si>
  <si>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</si>
  <si>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</si>
  <si>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</si>
  <si>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</si>
  <si>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</si>
  <si>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</si>
  <si>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</si>
  <si>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</si>
  <si>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</si>
  <si>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</si>
  <si>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</si>
  <si>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</si>
  <si>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</si>
  <si>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</si>
  <si>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</si>
  <si>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</si>
  <si>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</si>
  <si>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</si>
  <si>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</si>
  <si>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</si>
  <si>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</si>
  <si>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</si>
  <si>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</si>
  <si>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</si>
  <si>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</si>
  <si>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</si>
  <si>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</si>
  <si>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</si>
  <si>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</si>
  <si>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</si>
  <si>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</si>
  <si>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</si>
  <si>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</si>
  <si>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</si>
  <si>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</si>
  <si>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</si>
  <si>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</si>
  <si>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</si>
  <si>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</si>
  <si>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</si>
  <si>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</si>
  <si>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</si>
  <si>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</si>
  <si>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</si>
  <si>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</si>
  <si>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</si>
  <si>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</si>
  <si>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</si>
  <si>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</si>
  <si>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</si>
  <si>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</si>
  <si>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</si>
  <si>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</si>
  <si>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</si>
  <si>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</si>
  <si>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</si>
  <si>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</si>
  <si>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</si>
  <si>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</si>
  <si>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</si>
  <si>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</si>
  <si>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</si>
  <si>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</si>
  <si>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</si>
  <si>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</si>
  <si>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</si>
  <si>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</si>
  <si>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</si>
  <si>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</si>
  <si>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</si>
  <si>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</si>
  <si>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</si>
  <si>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</si>
  <si>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</si>
  <si>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</si>
  <si>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</si>
  <si>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</si>
  <si>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</si>
  <si>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</si>
  <si>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</si>
  <si>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</si>
  <si>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</si>
  <si>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</si>
  <si>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</si>
  <si>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</si>
  <si>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</si>
  <si>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</si>
  <si>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</si>
  <si>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</si>
  <si>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</si>
  <si>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</si>
  <si>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</si>
  <si>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</si>
  <si>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</si>
  <si>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</si>
  <si>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</si>
  <si>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</si>
  <si>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</si>
  <si>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</si>
  <si>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</si>
  <si>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</si>
  <si>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</si>
  <si>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</si>
  <si>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</si>
  <si>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</si>
  <si>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</si>
  <si>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</si>
  <si>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</si>
  <si>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</si>
  <si>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</si>
  <si>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</si>
  <si>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</si>
  <si>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</si>
  <si>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</si>
  <si>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</si>
  <si>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</si>
  <si>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</si>
  <si>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</si>
  <si>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</si>
  <si>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</si>
  <si>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</si>
  <si>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</si>
  <si>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</si>
  <si>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</si>
  <si>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</si>
  <si>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</si>
  <si>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</si>
  <si>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</si>
  <si>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</si>
  <si>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</si>
  <si>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</si>
  <si>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</si>
  <si>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</si>
  <si>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</si>
  <si>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</si>
  <si>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</si>
  <si>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</si>
  <si>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</si>
  <si>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</si>
  <si>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</si>
  <si>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</si>
  <si>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</si>
  <si>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</si>
  <si>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</si>
  <si>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</si>
  <si>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</si>
  <si>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</si>
  <si>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</si>
  <si>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</si>
  <si>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</si>
  <si>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</si>
  <si>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</si>
  <si>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</si>
  <si>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</si>
  <si>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</si>
  <si>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</si>
  <si>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</si>
  <si>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</si>
  <si>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</si>
  <si>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</si>
  <si>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</si>
  <si>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</si>
  <si>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</si>
  <si>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</si>
  <si>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</si>
  <si>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</si>
  <si>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</si>
  <si>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</si>
  <si>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</si>
  <si>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</si>
  <si>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</si>
  <si>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</si>
  <si>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</si>
  <si>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</si>
  <si>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</si>
  <si>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</si>
  <si>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</si>
  <si>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</si>
  <si>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</si>
  <si>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</si>
  <si>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</si>
  <si>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</si>
  <si>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</si>
  <si>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</si>
  <si>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</si>
  <si>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</si>
  <si>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</si>
  <si>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</si>
  <si>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</si>
  <si>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</si>
  <si>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</si>
  <si>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</si>
  <si>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</si>
  <si>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</si>
  <si>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</si>
  <si>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</si>
  <si>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</si>
  <si>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</si>
  <si>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</si>
  <si>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</si>
  <si>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</si>
  <si>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</si>
  <si>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</si>
  <si>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</si>
  <si>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</si>
  <si>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</si>
  <si>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</si>
  <si>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</si>
  <si>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</si>
  <si>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</si>
  <si>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</si>
  <si>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</si>
  <si>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</si>
  <si>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</si>
  <si>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</si>
  <si>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</si>
  <si>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</si>
  <si>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</si>
  <si>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</si>
  <si>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</si>
  <si>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</si>
  <si>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</si>
  <si>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</si>
  <si>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</si>
  <si>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</si>
  <si>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</si>
  <si>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</si>
  <si>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</si>
  <si>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</si>
  <si>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</si>
  <si>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</si>
  <si>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</si>
  <si>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</si>
  <si>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</si>
  <si>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</si>
  <si>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</si>
  <si>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</si>
  <si>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</si>
  <si>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</si>
  <si>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</si>
  <si>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</si>
  <si>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</si>
  <si>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</si>
  <si>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</si>
  <si>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</si>
  <si>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</si>
  <si>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</si>
  <si>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</si>
  <si>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</si>
  <si>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</si>
  <si>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</si>
  <si>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</si>
  <si>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</si>
  <si>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</si>
  <si>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</si>
  <si>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</si>
  <si>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</si>
  <si>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</si>
  <si>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</si>
  <si>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</si>
  <si>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</si>
  <si>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</si>
  <si>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</si>
  <si>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</si>
  <si>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</si>
  <si>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</si>
  <si>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</si>
  <si>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</si>
  <si>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</si>
  <si>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</si>
  <si>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</si>
  <si>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</si>
  <si>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</si>
  <si>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</si>
  <si>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</si>
  <si>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</si>
  <si>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</si>
  <si>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</si>
  <si>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</si>
  <si>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</si>
  <si>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</si>
  <si>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</si>
  <si>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</si>
  <si>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</si>
  <si>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</si>
  <si>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</si>
  <si>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</si>
  <si>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</si>
  <si>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</si>
  <si>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</si>
  <si>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</si>
  <si>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</si>
  <si>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</si>
  <si>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</si>
  <si>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</si>
  <si>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</si>
  <si>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</si>
  <si>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</si>
  <si>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</si>
  <si>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</si>
  <si>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</si>
  <si>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</si>
  <si>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</si>
  <si>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</si>
  <si>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</si>
  <si>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</si>
  <si>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</si>
  <si>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</si>
  <si>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</si>
  <si>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</si>
  <si>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</si>
  <si>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</si>
  <si>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</si>
  <si>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</si>
  <si>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</si>
  <si>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</si>
  <si>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</si>
  <si>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</si>
  <si>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</si>
  <si>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</si>
  <si>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</si>
  <si>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</si>
  <si>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</si>
  <si>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</si>
  <si>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</si>
  <si>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</si>
  <si>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</si>
  <si>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</si>
  <si>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</si>
  <si>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</si>
  <si>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</si>
  <si>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</si>
  <si>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</si>
  <si>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</si>
  <si>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</si>
  <si>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</si>
  <si>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</si>
  <si>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</si>
  <si>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</si>
  <si>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</si>
  <si>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</si>
  <si>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</si>
  <si>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</si>
  <si>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</si>
  <si>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</si>
  <si>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</si>
  <si>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</si>
  <si>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</si>
  <si>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</si>
  <si>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</si>
  <si>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</si>
  <si>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</si>
  <si>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</si>
  <si>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</si>
  <si>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</si>
  <si>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</si>
  <si>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</si>
  <si>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</si>
  <si>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</si>
  <si>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</si>
  <si>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</si>
  <si>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</si>
  <si>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</si>
  <si>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</si>
  <si>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</si>
  <si>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</si>
  <si>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</si>
  <si>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</si>
  <si>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</si>
  <si>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</si>
  <si>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</si>
  <si>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</si>
  <si>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</si>
  <si>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</si>
  <si>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</si>
  <si>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</si>
  <si>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</si>
  <si>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</si>
  <si>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</si>
  <si>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</si>
  <si>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</si>
  <si>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</si>
  <si>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</si>
  <si>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</si>
  <si>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</si>
  <si>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</si>
  <si>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</si>
  <si>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</si>
  <si>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</si>
  <si>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</si>
  <si>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</si>
  <si>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</si>
  <si>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</si>
  <si>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</si>
  <si>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</si>
  <si>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</si>
  <si>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</si>
  <si>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</si>
  <si>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</si>
  <si>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</si>
  <si>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</si>
  <si>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</si>
  <si>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</si>
  <si>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</si>
  <si>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</si>
  <si>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</si>
  <si>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</si>
  <si>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</si>
  <si>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</si>
  <si>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</si>
  <si>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</si>
  <si>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</si>
  <si>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</si>
  <si>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</si>
  <si>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</si>
  <si>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</si>
  <si>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</si>
  <si>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</si>
  <si>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</si>
  <si>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</si>
  <si>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</si>
  <si>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</si>
  <si>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</si>
  <si>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</si>
  <si>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</si>
  <si>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</si>
  <si>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</si>
  <si>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</si>
  <si>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</si>
  <si>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</si>
  <si>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</si>
  <si>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</si>
  <si>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</si>
  <si>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</si>
  <si>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</si>
  <si>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</si>
  <si>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</si>
  <si>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</si>
  <si>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</si>
  <si>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</si>
  <si>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</si>
  <si>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</si>
  <si>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</si>
  <si>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</si>
  <si>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</si>
  <si>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</si>
  <si>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</si>
  <si>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</si>
  <si>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</si>
  <si>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</si>
  <si>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</si>
  <si>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</si>
  <si>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</si>
  <si>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</si>
  <si>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</si>
  <si>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</si>
  <si>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</si>
  <si>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</si>
  <si>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</si>
  <si>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</si>
  <si>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</si>
  <si>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</si>
  <si>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</si>
  <si>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</si>
  <si>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</si>
  <si>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</si>
  <si>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</si>
  <si>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</si>
  <si>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</si>
  <si>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</si>
  <si>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</si>
  <si>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</si>
  <si>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</si>
  <si>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</si>
  <si>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</si>
  <si>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</si>
  <si>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</si>
  <si>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</si>
  <si>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</si>
  <si>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</si>
  <si>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</si>
  <si>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</si>
  <si>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</si>
  <si>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</si>
  <si>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</si>
  <si>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</si>
  <si>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</si>
  <si>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</si>
  <si>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</si>
  <si>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</si>
  <si>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</si>
  <si>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</si>
  <si>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</si>
  <si>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</si>
  <si>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</si>
  <si>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</si>
  <si>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</si>
  <si>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</si>
  <si>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</si>
  <si>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</si>
  <si>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</si>
  <si>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</si>
  <si>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</si>
  <si>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</si>
  <si>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</si>
  <si>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</si>
  <si>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</si>
  <si>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</si>
  <si>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</si>
  <si>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</si>
  <si>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</si>
  <si>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</si>
  <si>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</si>
  <si>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</si>
  <si>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</si>
  <si>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</si>
  <si>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</si>
  <si>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</si>
  <si>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</si>
  <si>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</si>
  <si>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</si>
  <si>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</si>
  <si>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</si>
  <si>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</si>
  <si>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</si>
  <si>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</si>
  <si>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</si>
  <si>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</si>
  <si>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</si>
  <si>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</si>
  <si>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</si>
  <si>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</si>
  <si>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</si>
  <si>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</si>
  <si>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</si>
  <si>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</si>
  <si>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</si>
  <si>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</si>
  <si>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</si>
  <si>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</si>
  <si>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</si>
  <si>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</si>
  <si>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</si>
  <si>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</si>
  <si>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</si>
  <si>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</si>
  <si>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</si>
  <si>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</si>
  <si>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</si>
  <si>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</si>
  <si>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</si>
  <si>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</si>
  <si>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</si>
  <si>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</si>
  <si>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</si>
  <si>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</si>
  <si>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</si>
  <si>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</si>
  <si>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</si>
  <si>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</si>
  <si>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</si>
  <si>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</si>
  <si>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</si>
  <si>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</si>
  <si>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</si>
  <si>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</si>
  <si>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</si>
  <si>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</si>
  <si>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</si>
  <si>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</si>
  <si>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</si>
  <si>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</si>
  <si>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</si>
  <si>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</si>
  <si>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</si>
  <si>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</si>
  <si>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</si>
  <si>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</si>
  <si>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</si>
  <si>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</si>
  <si>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</si>
  <si>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</si>
  <si>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</si>
  <si>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</si>
  <si>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</si>
  <si>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</si>
  <si>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</si>
  <si>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</si>
  <si>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</si>
  <si>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</si>
  <si>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</si>
  <si>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</si>
  <si>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</si>
  <si>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</si>
  <si>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</si>
  <si>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</si>
  <si>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</si>
  <si>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</si>
  <si>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</si>
  <si>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</si>
  <si>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</si>
  <si>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</si>
  <si>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</si>
  <si>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</si>
  <si>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</si>
  <si>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</si>
  <si>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</si>
  <si>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</si>
  <si>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</si>
  <si>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</si>
  <si>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</si>
  <si>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</si>
  <si>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</si>
  <si>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</si>
  <si>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</si>
  <si>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</si>
  <si>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</si>
  <si>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</si>
  <si>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</si>
  <si>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</si>
  <si>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</si>
  <si>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</si>
  <si>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</si>
  <si>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</si>
  <si>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</si>
  <si>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</si>
  <si>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</si>
  <si>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</si>
  <si>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</si>
  <si>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</si>
  <si>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</si>
  <si>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</si>
  <si>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</si>
  <si>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</si>
  <si>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</si>
  <si>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</si>
  <si>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</si>
  <si>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</si>
  <si>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</si>
  <si>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</si>
  <si>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</si>
  <si>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</si>
  <si>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</si>
  <si>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</si>
  <si>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</si>
  <si>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</si>
  <si>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</si>
  <si>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</si>
  <si>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</si>
  <si>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</si>
  <si>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</si>
  <si>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</si>
  <si>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</si>
  <si>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</si>
  <si>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</si>
  <si>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</si>
  <si>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</si>
  <si>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</si>
  <si>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</si>
  <si>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</si>
  <si>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</si>
  <si>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</si>
  <si>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</si>
  <si>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</si>
  <si>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</si>
  <si>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</si>
  <si>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</si>
  <si>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</si>
  <si>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</si>
  <si>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</si>
  <si>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</si>
  <si>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</si>
  <si>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</si>
  <si>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</si>
  <si>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</si>
  <si>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</si>
  <si>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</si>
  <si>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</si>
  <si>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</si>
  <si>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</si>
  <si>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</si>
  <si>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</si>
  <si>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</si>
  <si>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</si>
  <si>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</si>
  <si>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</si>
  <si>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</si>
  <si>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</si>
  <si>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</si>
  <si>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</si>
  <si>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</si>
  <si>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</si>
  <si>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</si>
  <si>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</si>
  <si>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</si>
  <si>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</si>
  <si>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</si>
  <si>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</si>
  <si>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</si>
  <si>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</si>
  <si>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</si>
  <si>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</si>
  <si>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</si>
  <si>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</si>
  <si>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</si>
  <si>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</si>
  <si>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</si>
  <si>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</si>
  <si>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</si>
  <si>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</si>
  <si>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</si>
  <si>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</si>
  <si>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</si>
  <si>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</si>
  <si>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</si>
  <si>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</si>
  <si>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</si>
  <si>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</si>
  <si>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</si>
  <si>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</si>
  <si>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</si>
  <si>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</si>
  <si>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</si>
  <si>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</si>
  <si>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</si>
  <si>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</si>
  <si>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</si>
  <si>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</si>
  <si>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</si>
  <si>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</si>
  <si>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</si>
  <si>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</si>
  <si>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</si>
  <si>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</si>
  <si>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</si>
  <si>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</si>
  <si>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</si>
  <si>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</si>
  <si>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</si>
  <si>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</si>
  <si>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</si>
  <si>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</si>
  <si>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</si>
  <si>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</si>
  <si>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</si>
  <si>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</si>
  <si>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</si>
  <si>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</si>
  <si>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</si>
  <si>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</si>
  <si>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</si>
  <si>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</si>
  <si>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</si>
  <si>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</si>
  <si>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</si>
  <si>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</si>
  <si>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</si>
  <si>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</si>
  <si>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</si>
  <si>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</si>
  <si>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</si>
  <si>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</si>
  <si>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</si>
  <si>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</si>
  <si>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</si>
  <si>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</si>
  <si>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</si>
  <si>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</si>
  <si>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</si>
  <si>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</si>
  <si>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</si>
  <si>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</si>
  <si>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</si>
  <si>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</si>
  <si>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</si>
  <si>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</si>
  <si>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</si>
  <si>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</si>
  <si>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</si>
  <si>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</si>
  <si>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</si>
  <si>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</si>
  <si>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</si>
  <si>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</si>
  <si>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</si>
  <si>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</si>
  <si>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</si>
  <si>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</si>
  <si>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</si>
  <si>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</si>
  <si>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</si>
  <si>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</si>
  <si>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</si>
  <si>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</si>
  <si>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</si>
  <si>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</si>
  <si>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</si>
  <si>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</si>
  <si>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</si>
  <si>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</si>
  <si>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</si>
  <si>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</si>
  <si>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</si>
  <si>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</si>
  <si>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</si>
  <si>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</si>
  <si>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</si>
  <si>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</si>
  <si>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</si>
  <si>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</si>
  <si>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</si>
  <si>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</si>
  <si>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</si>
  <si>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</si>
  <si>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</si>
  <si>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</si>
  <si>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</si>
  <si>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</si>
  <si>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</si>
  <si>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</si>
  <si>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</si>
  <si>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</si>
  <si>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</si>
  <si>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</si>
  <si>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</si>
  <si>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</si>
  <si>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</si>
  <si>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</si>
  <si>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</si>
  <si>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</si>
  <si>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</si>
  <si>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</si>
  <si>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</si>
  <si>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</si>
  <si>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</si>
  <si>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</si>
  <si>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</si>
  <si>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</si>
  <si>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</si>
  <si>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</si>
  <si>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</si>
  <si>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</si>
  <si>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</si>
  <si>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</si>
  <si>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</si>
  <si>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</si>
  <si>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</si>
  <si>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</si>
  <si>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</si>
  <si>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</si>
  <si>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</si>
  <si>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</si>
  <si>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</si>
  <si>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</si>
  <si>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</si>
  <si>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</si>
  <si>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</si>
  <si>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</si>
  <si>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</si>
  <si>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</si>
  <si>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</si>
  <si>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</si>
  <si>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</si>
  <si>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</si>
  <si>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</si>
  <si>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</si>
  <si>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</si>
  <si>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</si>
  <si>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</si>
  <si>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</si>
  <si>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</si>
  <si>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</si>
  <si>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</si>
  <si>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</si>
  <si>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</si>
  <si>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</si>
  <si>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</si>
  <si>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</si>
  <si>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</si>
  <si>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</si>
  <si>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</si>
  <si>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</si>
  <si>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</si>
  <si>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</si>
  <si>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</si>
  <si>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</si>
  <si>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</si>
  <si>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</si>
  <si>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</si>
  <si>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</si>
  <si>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</si>
  <si>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</si>
  <si>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</si>
  <si>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</si>
  <si>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</si>
  <si>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</si>
  <si>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</si>
  <si>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</si>
  <si>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</si>
  <si>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</si>
  <si>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</si>
  <si>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</si>
  <si>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</si>
  <si>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</si>
  <si>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</si>
  <si>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</si>
  <si>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</si>
  <si>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</si>
  <si>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</si>
  <si>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</si>
  <si>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</si>
  <si>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</si>
  <si>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</si>
  <si>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</si>
  <si>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</si>
  <si>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</si>
  <si>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</si>
  <si>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</si>
  <si>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</si>
  <si>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</si>
  <si>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</si>
  <si>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</si>
  <si>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</si>
  <si>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</si>
  <si>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</si>
  <si>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</si>
  <si>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</si>
  <si>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</si>
  <si>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</si>
  <si>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</si>
  <si>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</si>
  <si>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</si>
  <si>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</si>
  <si>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</si>
  <si>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</si>
  <si>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</si>
  <si>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</si>
  <si>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</si>
  <si>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</si>
  <si>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</si>
  <si>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</si>
  <si>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</si>
  <si>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</si>
  <si>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</si>
  <si>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</si>
  <si>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</si>
  <si>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</si>
  <si>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</si>
  <si>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</si>
  <si>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</si>
  <si>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</si>
  <si>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</si>
  <si>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</si>
  <si>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</si>
  <si>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</si>
  <si>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</si>
  <si>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</si>
  <si>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</si>
  <si>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</si>
  <si>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</si>
  <si>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</si>
  <si>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</si>
  <si>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</si>
  <si>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</si>
  <si>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</si>
  <si>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</si>
  <si>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</si>
  <si>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</si>
  <si>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</si>
  <si>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</si>
  <si>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</si>
  <si>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</si>
  <si>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</si>
  <si>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</si>
  <si>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</si>
  <si>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</si>
  <si>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</si>
  <si>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</si>
  <si>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</si>
  <si>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</si>
  <si>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</si>
  <si>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</si>
  <si>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</si>
  <si>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</si>
  <si>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</si>
  <si>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</si>
  <si>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</si>
  <si>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</si>
  <si>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</si>
  <si>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</si>
  <si>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</si>
  <si>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</si>
  <si>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</si>
  <si>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</si>
  <si>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</si>
  <si>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</si>
  <si>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</si>
  <si>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</si>
  <si>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</si>
  <si>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</si>
  <si>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</si>
  <si>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</si>
  <si>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</si>
  <si>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</si>
  <si>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</si>
  <si>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</si>
  <si>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</si>
  <si>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</si>
  <si>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</si>
  <si>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</si>
  <si>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</si>
  <si>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</si>
  <si>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</si>
  <si>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</si>
  <si>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</si>
  <si>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</si>
  <si>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</si>
  <si>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</si>
  <si>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</si>
  <si>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</si>
  <si>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</si>
  <si>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</si>
  <si>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</si>
  <si>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</si>
  <si>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</si>
  <si>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</si>
  <si>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</si>
  <si>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</si>
  <si>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</si>
  <si>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</si>
  <si>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</si>
  <si>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</si>
  <si>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</si>
  <si>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</si>
  <si>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</si>
  <si>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</si>
  <si>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</si>
  <si>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</si>
  <si>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</si>
  <si>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</si>
  <si>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</si>
  <si>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</si>
  <si>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</si>
  <si>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</si>
  <si>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</si>
  <si>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</si>
  <si>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</si>
  <si>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</si>
  <si>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</si>
  <si>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</si>
  <si>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</si>
  <si>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</si>
  <si>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</si>
  <si>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</si>
  <si>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</si>
  <si>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</si>
  <si>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</si>
  <si>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</si>
  <si>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</si>
  <si>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</si>
  <si>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</si>
  <si>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</si>
  <si>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</si>
  <si>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</si>
  <si>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</si>
  <si>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</si>
  <si>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</si>
  <si>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</si>
  <si>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</si>
  <si>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</si>
  <si>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</si>
  <si>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</si>
  <si>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</si>
  <si>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</si>
  <si>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</si>
  <si>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</si>
  <si>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</si>
  <si>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</si>
  <si>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</si>
  <si>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</si>
  <si>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</si>
  <si>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</si>
  <si>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</si>
  <si>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</si>
  <si>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</si>
  <si>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</si>
  <si>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</si>
  <si>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</si>
  <si>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</si>
  <si>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</si>
  <si>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</si>
  <si>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</si>
  <si>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</si>
  <si>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</si>
  <si>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</si>
  <si>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</si>
  <si>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</si>
  <si>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</si>
  <si>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</si>
  <si>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</si>
  <si>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</si>
  <si>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</si>
  <si>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</si>
  <si>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</si>
  <si>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</si>
  <si>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</si>
  <si>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</si>
  <si>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</si>
  <si>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</si>
  <si>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</si>
  <si>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</si>
  <si>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</si>
  <si>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</si>
  <si>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</si>
  <si>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</si>
  <si>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</si>
  <si>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</si>
  <si>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</si>
  <si>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</si>
  <si>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</si>
  <si>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</si>
  <si>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</si>
  <si>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</si>
  <si>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</si>
  <si>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</si>
  <si>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</si>
  <si>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</si>
  <si>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</si>
  <si>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</si>
  <si>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</si>
  <si>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</si>
  <si>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</si>
  <si>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</si>
  <si>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</si>
  <si>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</si>
  <si>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</si>
  <si>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</si>
  <si>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</si>
  <si>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</si>
  <si>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</si>
  <si>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</si>
  <si>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</si>
  <si>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</si>
  <si>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</si>
  <si>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</si>
  <si>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</si>
  <si>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</si>
  <si>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</si>
  <si>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</si>
  <si>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</si>
  <si>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</si>
  <si>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</si>
  <si>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</si>
  <si>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</si>
  <si>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</si>
  <si>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</si>
  <si>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</si>
  <si>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</si>
  <si>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</si>
  <si>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</si>
  <si>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</si>
  <si>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</si>
  <si>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</si>
  <si>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</si>
  <si>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</si>
  <si>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</si>
  <si>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</si>
  <si>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</si>
  <si>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</si>
  <si>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</si>
  <si>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</si>
  <si>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</si>
  <si>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</si>
  <si>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</si>
  <si>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</si>
  <si>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</si>
  <si>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</si>
  <si>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</si>
  <si>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</si>
  <si>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</si>
  <si>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</si>
  <si>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</si>
  <si>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</si>
  <si>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</si>
  <si>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</si>
  <si>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</si>
  <si>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</si>
  <si>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</si>
  <si>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</si>
  <si>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</si>
  <si>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</si>
  <si>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</si>
  <si>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</si>
  <si>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</si>
  <si>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</si>
  <si>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</si>
  <si>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</si>
  <si>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</si>
  <si>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</si>
  <si>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</si>
  <si>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</si>
  <si>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</si>
  <si>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</si>
  <si>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</si>
  <si>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</si>
  <si>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</si>
  <si>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</si>
  <si>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</si>
  <si>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</si>
  <si>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</si>
  <si>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</si>
  <si>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</si>
  <si>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</si>
  <si>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</si>
  <si>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</si>
  <si>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</si>
  <si>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</si>
  <si>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</si>
  <si>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</si>
  <si>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</si>
  <si>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</si>
  <si>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</si>
  <si>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</si>
  <si>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</si>
  <si>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</si>
  <si>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</si>
  <si>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</si>
  <si>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</si>
  <si>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</si>
  <si>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</si>
  <si>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</si>
  <si>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</si>
  <si>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</si>
  <si>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</si>
  <si>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</si>
  <si>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</si>
  <si>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</si>
  <si>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</si>
  <si>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</si>
  <si>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</si>
  <si>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</si>
  <si>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</si>
  <si>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</si>
  <si>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</si>
  <si>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</si>
  <si>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</si>
  <si>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</si>
  <si>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</si>
  <si>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</si>
  <si>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</si>
  <si>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</si>
  <si>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</si>
  <si>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</si>
  <si>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</si>
  <si>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</si>
  <si>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</si>
  <si>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</si>
  <si>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</si>
  <si>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</si>
  <si>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</si>
  <si>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</si>
  <si>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</si>
  <si>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</si>
  <si>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</si>
  <si>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</si>
  <si>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</si>
  <si>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</si>
  <si>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</si>
  <si>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</si>
  <si>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</si>
  <si>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</si>
  <si>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</si>
  <si>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</si>
  <si>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</si>
  <si>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</si>
  <si>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</si>
  <si>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</si>
  <si>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</si>
  <si>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</si>
  <si>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</si>
  <si>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</si>
  <si>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</si>
  <si>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</si>
  <si>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</si>
  <si>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</si>
  <si>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</si>
  <si>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</si>
  <si>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</si>
  <si>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</si>
  <si>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</si>
  <si>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</si>
  <si>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</si>
  <si>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</si>
  <si>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</si>
  <si>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</si>
  <si>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</si>
  <si>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</si>
  <si>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</si>
  <si>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</si>
  <si>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</si>
  <si>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</si>
  <si>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</si>
  <si>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</si>
  <si>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</si>
  <si>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</si>
  <si>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</si>
  <si>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</si>
  <si>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</si>
  <si>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</si>
  <si>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</si>
  <si>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</si>
  <si>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</si>
  <si>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</si>
  <si>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</si>
  <si>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</si>
  <si>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</si>
  <si>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</si>
  <si>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</si>
  <si>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</si>
  <si>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</si>
  <si>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</si>
  <si>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</si>
  <si>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</si>
  <si>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</si>
  <si>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</si>
  <si>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</si>
  <si>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</si>
  <si>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</si>
  <si>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</si>
  <si>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</si>
  <si>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</si>
  <si>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</si>
  <si>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</si>
  <si>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</si>
  <si>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</si>
  <si>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</si>
  <si>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</si>
  <si>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</si>
  <si>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</si>
  <si>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</si>
  <si>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</si>
  <si>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</si>
  <si>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</si>
  <si>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</si>
  <si>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</si>
  <si>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</si>
  <si>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</si>
  <si>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</si>
  <si>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</si>
  <si>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</si>
  <si>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</si>
  <si>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</si>
  <si>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</si>
  <si>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</si>
  <si>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</si>
  <si>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</si>
  <si>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</si>
  <si>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</si>
  <si>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</si>
  <si>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</si>
  <si>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</si>
  <si>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</si>
  <si>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</si>
  <si>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</si>
  <si>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</si>
  <si>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</si>
  <si>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</si>
  <si>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</si>
  <si>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</si>
  <si>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</si>
  <si>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</si>
  <si>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</si>
  <si>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</si>
  <si>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</si>
  <si>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</si>
  <si>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</si>
  <si>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</si>
  <si>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</si>
  <si>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</si>
  <si>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</si>
  <si>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</si>
  <si>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</si>
  <si>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</si>
  <si>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</si>
  <si>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</si>
  <si>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</si>
  <si>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</si>
  <si>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</si>
  <si>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</si>
  <si>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</si>
  <si>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</si>
  <si>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</si>
  <si>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</si>
  <si>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</si>
  <si>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</si>
  <si>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</si>
  <si>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</si>
  <si>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</si>
  <si>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</si>
  <si>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</si>
  <si>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</si>
  <si>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</si>
  <si>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</si>
  <si>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</si>
  <si>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</si>
  <si>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</si>
  <si>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</si>
  <si>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</si>
  <si>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</si>
  <si>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</si>
  <si>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</si>
  <si>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</si>
  <si>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</si>
  <si>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</si>
  <si>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</si>
  <si>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</si>
  <si>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</si>
  <si>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</si>
  <si>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</si>
  <si>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</si>
  <si>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</si>
  <si>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</si>
  <si>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</si>
  <si>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</si>
  <si>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</si>
  <si>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</si>
  <si>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</si>
  <si>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</si>
  <si>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</si>
  <si>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</si>
  <si>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</si>
  <si>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</si>
  <si>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</si>
  <si>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</si>
  <si>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</si>
  <si>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</si>
  <si>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</si>
  <si>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</si>
  <si>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</si>
  <si>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</si>
  <si>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</si>
  <si>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</si>
  <si>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</si>
  <si>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</si>
  <si>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</si>
  <si>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</si>
  <si>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</si>
  <si>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</si>
  <si>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</si>
  <si>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</si>
  <si>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</si>
  <si>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</si>
  <si>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</si>
  <si>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</si>
  <si>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</si>
  <si>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</si>
  <si>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</si>
  <si>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</si>
  <si>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</si>
  <si>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</si>
  <si>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</si>
  <si>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</si>
  <si>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</si>
  <si>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</si>
  <si>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</si>
  <si>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</si>
  <si>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</si>
  <si>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</si>
  <si>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</si>
  <si>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</si>
  <si>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</si>
  <si>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</si>
  <si>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</si>
  <si>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</si>
  <si>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</si>
  <si>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</si>
  <si>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</si>
  <si>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</si>
  <si>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</si>
  <si>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</si>
  <si>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</si>
  <si>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</si>
  <si>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</si>
  <si>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</si>
  <si>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</si>
  <si>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</si>
  <si>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</si>
  <si>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</si>
  <si>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</si>
  <si>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</si>
  <si>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</si>
  <si>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</si>
  <si>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</si>
  <si>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</si>
  <si>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</si>
  <si>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</si>
  <si>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</si>
  <si>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</si>
  <si>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</si>
  <si>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</si>
  <si>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</si>
  <si>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</si>
  <si>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</si>
  <si>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</si>
  <si>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</si>
  <si>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</si>
  <si>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</si>
  <si>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</si>
  <si>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</si>
  <si>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</si>
  <si>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</si>
  <si>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</si>
  <si>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</si>
  <si>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</si>
  <si>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</si>
  <si>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</si>
  <si>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</si>
  <si>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</si>
  <si>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</si>
  <si>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</si>
  <si>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</si>
  <si>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</si>
  <si>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</si>
  <si>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</si>
  <si>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</si>
  <si>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</si>
  <si>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</si>
  <si>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</si>
  <si>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</si>
  <si>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</si>
  <si>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</si>
  <si>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</si>
  <si>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</si>
  <si>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</si>
  <si>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</si>
  <si>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</si>
  <si>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</si>
  <si>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</si>
  <si>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</si>
  <si>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</si>
  <si>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</si>
  <si>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</si>
  <si>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</si>
  <si>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</si>
  <si>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</si>
  <si>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</si>
  <si>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</si>
  <si>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</si>
  <si>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</si>
  <si>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</si>
  <si>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</si>
  <si>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</si>
  <si>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</si>
  <si>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</si>
  <si>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</si>
  <si>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</si>
  <si>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</si>
  <si>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</si>
  <si>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</si>
  <si>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</si>
  <si>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</si>
  <si>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</si>
  <si>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</si>
  <si>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</si>
  <si>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</si>
  <si>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</si>
  <si>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</si>
  <si>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</si>
  <si>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</si>
  <si>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</si>
  <si>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</si>
  <si>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</si>
  <si>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</si>
  <si>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</si>
  <si>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</si>
  <si>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</si>
  <si>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</si>
  <si>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</si>
  <si>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</si>
  <si>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</si>
  <si>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</si>
  <si>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</si>
  <si>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</si>
  <si>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</si>
  <si>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</si>
  <si>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</si>
  <si>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</si>
  <si>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</si>
  <si>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</si>
  <si>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</si>
  <si>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</si>
  <si>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</si>
  <si>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</si>
  <si>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</si>
  <si>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</si>
  <si>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</si>
  <si>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</si>
  <si>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</si>
  <si>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</si>
  <si>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</si>
  <si>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</si>
  <si>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</si>
  <si>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</si>
  <si>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</si>
  <si>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</si>
  <si>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</si>
  <si>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</si>
  <si>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</si>
  <si>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</si>
  <si>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</si>
  <si>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</si>
  <si>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</si>
  <si>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</si>
  <si>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</si>
  <si>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</si>
  <si>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</si>
  <si>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</si>
  <si>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</si>
  <si>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</si>
  <si>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</si>
  <si>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</si>
  <si>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</si>
  <si>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</si>
  <si>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</si>
  <si>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</si>
  <si>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</si>
  <si>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</si>
  <si>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</si>
  <si>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</si>
  <si>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</si>
  <si>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</si>
  <si>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</si>
  <si>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</si>
  <si>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</si>
  <si>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</si>
  <si>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</si>
  <si>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</si>
  <si>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</si>
  <si>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</si>
  <si>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</si>
  <si>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</si>
  <si>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</si>
  <si>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</si>
  <si>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</si>
  <si>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</si>
  <si>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</si>
  <si>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</si>
  <si>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</si>
  <si>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</si>
  <si>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</si>
  <si>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</si>
  <si>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</si>
  <si>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</si>
  <si>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</si>
  <si>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</si>
  <si>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</si>
  <si>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</si>
  <si>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</si>
  <si>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</si>
  <si>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</si>
  <si>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</si>
  <si>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</si>
  <si>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</si>
  <si>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</si>
  <si>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</si>
  <si>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</si>
  <si>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</si>
  <si>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</si>
  <si>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</si>
  <si>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</si>
  <si>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</si>
  <si>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</si>
  <si>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</si>
  <si>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</si>
  <si>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</si>
  <si>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</si>
  <si>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</si>
  <si>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</si>
  <si>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</si>
  <si>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</si>
  <si>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</si>
  <si>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</si>
  <si>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</si>
  <si>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</si>
  <si>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</si>
  <si>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</si>
  <si>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</si>
  <si>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</si>
  <si>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</si>
  <si>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</si>
  <si>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</si>
  <si>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</si>
  <si>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</si>
  <si>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</si>
  <si>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</si>
  <si>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</si>
  <si>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</si>
  <si>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</si>
  <si>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</si>
  <si>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</si>
  <si>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</si>
  <si>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</si>
  <si>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</si>
  <si>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</si>
  <si>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</si>
  <si>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</si>
  <si>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</si>
  <si>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</si>
  <si>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</si>
  <si>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</si>
  <si>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</si>
  <si>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</si>
  <si>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</si>
  <si>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</si>
  <si>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</si>
  <si>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</si>
  <si>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</si>
  <si>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</si>
  <si>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</si>
  <si>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</si>
  <si>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</si>
  <si>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</si>
  <si>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</si>
  <si>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</si>
  <si>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</si>
  <si>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</si>
  <si>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</si>
  <si>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</si>
  <si>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</si>
  <si>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</si>
  <si>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</si>
  <si>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</si>
  <si>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</si>
  <si>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</si>
  <si>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</si>
  <si>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</si>
  <si>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</si>
  <si>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</si>
  <si>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</si>
  <si>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</si>
  <si>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</si>
  <si>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</si>
  <si>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</si>
  <si>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</si>
  <si>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</si>
  <si>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</si>
  <si>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</si>
  <si>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</si>
  <si>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</si>
  <si>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</si>
  <si>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</si>
  <si>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</si>
  <si>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</si>
  <si>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</si>
  <si>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</si>
  <si>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</si>
  <si>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</si>
  <si>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</si>
  <si>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</si>
  <si>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</si>
  <si>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</si>
  <si>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</si>
  <si>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</si>
  <si>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</si>
  <si>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</si>
  <si>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</si>
  <si>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</si>
  <si>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</si>
  <si>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</si>
  <si>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</si>
  <si>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</si>
  <si>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</si>
  <si>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</si>
  <si>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</si>
  <si>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</si>
  <si>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</si>
  <si>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</si>
  <si>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</si>
  <si>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</si>
  <si>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</si>
  <si>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</si>
  <si>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</si>
  <si>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</si>
  <si>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</si>
  <si>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</si>
  <si>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</si>
  <si>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</si>
  <si>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</si>
  <si>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</si>
  <si>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</si>
  <si>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</si>
  <si>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</si>
  <si>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</si>
  <si>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</si>
  <si>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</si>
  <si>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</si>
  <si>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</si>
  <si>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</si>
  <si>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</si>
  <si>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</si>
  <si>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</si>
  <si>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</si>
  <si>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</si>
  <si>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</si>
  <si>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</si>
  <si>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</si>
  <si>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</si>
  <si>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</si>
  <si>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</si>
  <si>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</si>
  <si>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</si>
  <si>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</si>
  <si>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</si>
  <si>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</si>
  <si>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</si>
  <si>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</si>
  <si>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</si>
  <si>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</si>
  <si>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</si>
  <si>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</si>
  <si>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</si>
  <si>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</si>
  <si>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</si>
  <si>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</si>
  <si>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</si>
  <si>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</si>
  <si>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</si>
  <si>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</si>
  <si>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</si>
  <si>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</si>
  <si>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</si>
  <si>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</si>
  <si>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</si>
  <si>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</si>
  <si>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</si>
  <si>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</si>
  <si>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</si>
  <si>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</si>
  <si>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</si>
  <si>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</si>
  <si>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</si>
  <si>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</si>
  <si>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</si>
  <si>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</si>
  <si>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</si>
  <si>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</si>
  <si>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</si>
  <si>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</si>
  <si>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</si>
  <si>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</si>
  <si>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</si>
  <si>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</si>
  <si>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</si>
  <si>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</si>
  <si>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</si>
  <si>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</si>
  <si>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</si>
  <si>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</si>
  <si>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</si>
  <si>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</si>
  <si>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</si>
  <si>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</si>
  <si>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</si>
  <si>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</si>
  <si>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</si>
  <si>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</si>
  <si>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</si>
  <si>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</si>
  <si>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</si>
  <si>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</si>
  <si>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</si>
  <si>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</si>
  <si>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</si>
  <si>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</si>
  <si>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</si>
  <si>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</si>
  <si>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</si>
  <si>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</si>
  <si>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</si>
  <si>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</si>
  <si>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</si>
  <si>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</si>
  <si>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</si>
  <si>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</si>
  <si>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</si>
  <si>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</si>
  <si>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</si>
  <si>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</si>
  <si>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</si>
  <si>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</si>
  <si>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</si>
  <si>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</si>
  <si>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</si>
  <si>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</si>
  <si>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</si>
  <si>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</si>
  <si>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</si>
  <si>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</si>
  <si>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</si>
  <si>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</si>
  <si>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</si>
  <si>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</si>
  <si>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</si>
  <si>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</si>
  <si>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</si>
  <si>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</si>
  <si>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</si>
  <si>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</si>
  <si>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</si>
  <si>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</si>
  <si>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</si>
  <si>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</si>
  <si>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</si>
  <si>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</si>
  <si>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</si>
  <si>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</si>
  <si>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</si>
  <si>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</si>
  <si>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</si>
  <si>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</si>
  <si>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</si>
  <si>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</si>
  <si>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</si>
  <si>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</si>
  <si>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</si>
  <si>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</si>
  <si>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</si>
  <si>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</si>
  <si>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</si>
  <si>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</si>
  <si>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</si>
  <si>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</si>
  <si>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</si>
  <si>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</si>
  <si>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</si>
  <si>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</si>
  <si>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</si>
  <si>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</si>
  <si>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</si>
  <si>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</si>
  <si>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</si>
  <si>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</si>
  <si>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</si>
  <si>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</si>
  <si>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</si>
  <si>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</si>
  <si>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</si>
  <si>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</si>
  <si>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</si>
  <si>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</si>
  <si>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</si>
  <si>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</si>
  <si>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</si>
  <si>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</si>
  <si>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</si>
  <si>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</si>
  <si>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</si>
  <si>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</si>
  <si>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</si>
  <si>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</si>
  <si>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</si>
  <si>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</si>
  <si>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</si>
  <si>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</si>
  <si>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</si>
  <si>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</si>
  <si>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</si>
  <si>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</si>
  <si>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</si>
  <si>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</si>
  <si>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</si>
  <si>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</si>
  <si>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</si>
  <si>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</si>
  <si>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</si>
  <si>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</si>
  <si>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</si>
  <si>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</si>
  <si>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</si>
  <si>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</si>
  <si>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</si>
  <si>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</si>
  <si>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</si>
  <si>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</si>
  <si>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</si>
  <si>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</si>
  <si>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</si>
  <si>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</si>
  <si>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</si>
  <si>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</si>
  <si>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</si>
  <si>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</si>
  <si>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</si>
  <si>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</si>
  <si>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</si>
  <si>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</si>
  <si>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</si>
  <si>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</si>
  <si>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</si>
  <si>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</si>
  <si>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</si>
  <si>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</si>
  <si>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</si>
  <si>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</si>
  <si>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</si>
  <si>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</si>
  <si>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</si>
  <si>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</si>
  <si>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</si>
  <si>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</si>
  <si>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</si>
  <si>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</si>
  <si>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</si>
  <si>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</si>
  <si>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</si>
  <si>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</si>
  <si>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</si>
  <si>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</si>
  <si>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</si>
  <si>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</si>
  <si>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</si>
  <si>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</si>
  <si>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</si>
  <si>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</si>
  <si>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</si>
  <si>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</si>
  <si>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</si>
  <si>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</si>
  <si>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</si>
  <si>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</si>
  <si>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</si>
  <si>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</si>
  <si>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</si>
  <si>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</si>
  <si>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</si>
  <si>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</si>
  <si>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</si>
  <si>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</si>
  <si>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</si>
  <si>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</si>
  <si>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</si>
  <si>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</si>
  <si>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</si>
  <si>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</si>
  <si>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</si>
  <si>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</si>
  <si>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</si>
  <si>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</si>
  <si>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</si>
  <si>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</si>
  <si>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</si>
  <si>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</si>
  <si>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</si>
  <si>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</si>
  <si>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</si>
  <si>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</si>
  <si>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</si>
  <si>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</si>
  <si>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</si>
  <si>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</si>
  <si>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</si>
  <si>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</si>
  <si>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</si>
  <si>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</si>
  <si>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</si>
  <si>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</si>
  <si>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</si>
  <si>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</si>
  <si>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</si>
  <si>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</si>
  <si>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</si>
  <si>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</si>
  <si>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</si>
  <si>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</si>
  <si>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</si>
  <si>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</si>
  <si>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</si>
  <si>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</si>
  <si>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</si>
  <si>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</si>
  <si>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</si>
  <si>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</si>
  <si>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</si>
  <si>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</si>
  <si>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</si>
  <si>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</si>
  <si>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</si>
  <si>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</si>
  <si>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</si>
  <si>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</si>
  <si>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</si>
  <si>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</si>
  <si>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</si>
  <si>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</si>
  <si>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</si>
  <si>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</si>
  <si>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</si>
  <si>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</si>
  <si>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</si>
  <si>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</si>
  <si>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</si>
  <si>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</si>
  <si>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</si>
  <si>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</si>
  <si>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</si>
  <si>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</si>
  <si>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</si>
  <si>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</si>
  <si>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</si>
  <si>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</si>
  <si>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</si>
  <si>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</si>
  <si>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</si>
  <si>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</si>
  <si>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</si>
  <si>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</si>
  <si>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</si>
  <si>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</si>
  <si>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</si>
  <si>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</si>
  <si>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</si>
  <si>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</si>
  <si>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</si>
  <si>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</si>
  <si>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</si>
  <si>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</si>
  <si>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</si>
  <si>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</si>
  <si>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</si>
  <si>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</si>
  <si>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</si>
  <si>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</si>
  <si>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</si>
  <si>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</si>
  <si>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</si>
  <si>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</si>
  <si>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</si>
  <si>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</si>
  <si>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</si>
  <si>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</si>
  <si>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</si>
  <si>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</si>
  <si>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</si>
  <si>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</si>
  <si>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</si>
  <si>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</si>
  <si>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</si>
  <si>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</si>
  <si>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</si>
  <si>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</si>
  <si>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</si>
  <si>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</si>
  <si>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</si>
  <si>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</si>
  <si>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</si>
  <si>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</si>
  <si>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</si>
  <si>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</si>
  <si>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</si>
  <si>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</si>
  <si>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</si>
  <si>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</si>
  <si>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</si>
  <si>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</si>
  <si>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</si>
  <si>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</si>
  <si>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</si>
  <si>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</si>
  <si>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</si>
  <si>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</si>
  <si>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</si>
  <si>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</si>
  <si>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</si>
  <si>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</si>
  <si>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</si>
  <si>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</si>
  <si>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</si>
  <si>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</si>
  <si>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</si>
  <si>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</si>
  <si>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</si>
  <si>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</si>
  <si>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</si>
  <si>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</si>
  <si>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</si>
  <si>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</si>
  <si>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</si>
  <si>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</si>
  <si>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</si>
  <si>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</si>
  <si>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</si>
  <si>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</si>
  <si>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</si>
  <si>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</si>
  <si>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</si>
  <si>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</si>
  <si>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</si>
  <si>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</si>
  <si>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</si>
  <si>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</si>
  <si>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</si>
  <si>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</si>
  <si>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</si>
  <si>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</si>
  <si>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</si>
  <si>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</si>
  <si>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</si>
  <si>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</si>
  <si>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</si>
  <si>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</si>
  <si>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</si>
  <si>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</si>
  <si>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</si>
  <si>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</si>
  <si>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</si>
  <si>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</si>
  <si>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</si>
  <si>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</si>
  <si>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</si>
  <si>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</si>
  <si>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</si>
  <si>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</si>
  <si>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</si>
  <si>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</si>
  <si>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</si>
  <si>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</si>
  <si>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</si>
  <si>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</si>
  <si>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</si>
  <si>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</si>
  <si>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</si>
  <si>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</si>
  <si>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</si>
  <si>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</si>
  <si>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</si>
  <si>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</si>
  <si>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</si>
  <si>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</si>
  <si>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</si>
  <si>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</si>
  <si>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</si>
  <si>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</si>
  <si>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</si>
  <si>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</si>
  <si>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</si>
  <si>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</si>
  <si>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</si>
  <si>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</si>
  <si>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</si>
  <si>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</si>
  <si>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</si>
  <si>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</si>
  <si>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</si>
  <si>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</si>
  <si>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</si>
  <si>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</si>
  <si>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</si>
  <si>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</si>
  <si>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</si>
  <si>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</si>
  <si>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</si>
  <si>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</si>
  <si>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</si>
  <si>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</si>
  <si>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</si>
  <si>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</si>
  <si>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</si>
  <si>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</si>
  <si>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</si>
  <si>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</si>
  <si>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</si>
  <si>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</si>
  <si>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</si>
  <si>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</si>
  <si>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</si>
  <si>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</si>
  <si>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</si>
  <si>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</si>
  <si>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</si>
  <si>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</si>
  <si>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</si>
  <si>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</si>
  <si>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</si>
  <si>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</si>
  <si>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</si>
  <si>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</si>
  <si>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</si>
  <si>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</si>
  <si>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</si>
  <si>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</si>
  <si>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</si>
  <si>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</si>
  <si>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</si>
  <si>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</si>
  <si>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</si>
  <si>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</si>
  <si>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</si>
  <si>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</si>
  <si>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</si>
  <si>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</si>
  <si>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</si>
  <si>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</si>
  <si>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</si>
  <si>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</si>
  <si>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</si>
  <si>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</si>
  <si>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</si>
  <si>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</si>
  <si>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</si>
  <si>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</si>
  <si>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</si>
  <si>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</si>
  <si>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</si>
  <si>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</si>
  <si>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</si>
  <si>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</si>
  <si>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</si>
  <si>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</si>
  <si>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</si>
  <si>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</si>
  <si>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</si>
  <si>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</si>
  <si>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</si>
  <si>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</si>
  <si>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</si>
  <si>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</si>
  <si>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</si>
  <si>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</si>
  <si>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</si>
  <si>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</si>
  <si>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</si>
  <si>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</si>
  <si>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</si>
  <si>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</si>
  <si>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</si>
  <si>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</si>
  <si>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</si>
  <si>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</si>
  <si>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</si>
  <si>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</si>
  <si>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</si>
  <si>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</si>
  <si>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</si>
  <si>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</si>
  <si>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</si>
  <si>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</si>
  <si>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</si>
  <si>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</si>
  <si>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</si>
  <si>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</si>
  <si>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</si>
  <si>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</si>
  <si>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</si>
  <si>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</si>
  <si>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</si>
  <si>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</si>
  <si>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</si>
  <si>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</si>
  <si>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</si>
  <si>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</si>
  <si>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</si>
  <si>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</si>
  <si>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</si>
  <si>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</si>
  <si>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</si>
  <si>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</si>
  <si>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</si>
  <si>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</si>
  <si>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</si>
  <si>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</si>
  <si>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</si>
  <si>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</si>
  <si>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</si>
  <si>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</si>
  <si>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</si>
  <si>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</si>
  <si>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</si>
  <si>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</si>
  <si>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</si>
  <si>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</si>
  <si>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</si>
  <si>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</si>
  <si>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</si>
  <si>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</si>
  <si>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</si>
  <si>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</si>
  <si>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</si>
  <si>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</si>
  <si>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</si>
  <si>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</si>
  <si>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</si>
  <si>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</si>
  <si>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</si>
  <si>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</si>
  <si>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</si>
  <si>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</si>
  <si>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</si>
  <si>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</si>
  <si>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</si>
  <si>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</si>
  <si>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</si>
  <si>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</si>
  <si>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</si>
  <si>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</si>
  <si>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</si>
  <si>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</si>
  <si>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</si>
  <si>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</si>
  <si>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</si>
  <si>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</si>
  <si>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</si>
  <si>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</si>
  <si>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</si>
  <si>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</si>
  <si>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</si>
  <si>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</si>
  <si>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</si>
  <si>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</si>
  <si>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</si>
  <si>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</si>
  <si>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</si>
  <si>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</si>
  <si>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</si>
  <si>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</si>
  <si>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</si>
  <si>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</si>
  <si>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</si>
  <si>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</si>
  <si>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</si>
  <si>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</si>
  <si>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</si>
  <si>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</si>
  <si>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</si>
  <si>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</si>
  <si>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</si>
  <si>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</si>
  <si>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</si>
  <si>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</si>
  <si>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</si>
  <si>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</si>
  <si>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</si>
  <si>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</si>
  <si>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</si>
  <si>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</si>
  <si>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</si>
  <si>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</si>
  <si>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</si>
  <si>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</si>
  <si>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</si>
  <si>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</si>
  <si>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</si>
  <si>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</si>
  <si>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</si>
  <si>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</si>
  <si>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</si>
  <si>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</si>
  <si>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</si>
  <si>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</si>
  <si>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</si>
  <si>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</si>
  <si>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</si>
  <si>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</si>
  <si>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</si>
  <si>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</si>
  <si>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</si>
  <si>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</si>
  <si>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</si>
  <si>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</si>
  <si>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</si>
  <si>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</si>
  <si>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</si>
  <si>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</si>
  <si>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</si>
  <si>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</si>
  <si>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</si>
  <si>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</si>
  <si>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</si>
  <si>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</si>
  <si>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</si>
  <si>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</si>
  <si>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</si>
  <si>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</si>
  <si>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</si>
  <si>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</si>
  <si>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</si>
  <si>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</si>
  <si>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</si>
  <si>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</si>
  <si>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</si>
  <si>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</si>
  <si>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</si>
  <si>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</si>
  <si>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</si>
  <si>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</si>
  <si>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</si>
  <si>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</si>
  <si>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</si>
  <si>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</si>
  <si>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</si>
  <si>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</si>
  <si>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</si>
  <si>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</si>
  <si>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</si>
  <si>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</si>
  <si>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</si>
  <si>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</si>
  <si>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</si>
  <si>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</si>
  <si>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</si>
  <si>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</si>
  <si>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</si>
  <si>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</si>
  <si>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</si>
  <si>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</si>
  <si>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</si>
  <si>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</si>
  <si>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</si>
  <si>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</si>
  <si>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</si>
  <si>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</si>
  <si>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</si>
  <si>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</si>
  <si>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</si>
  <si>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</si>
  <si>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</si>
  <si>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</si>
  <si>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</si>
  <si>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</si>
  <si>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</si>
  <si>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</si>
  <si>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</si>
  <si>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</si>
  <si>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</si>
  <si>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</si>
  <si>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</si>
  <si>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</si>
  <si>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</si>
  <si>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</si>
  <si>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</si>
  <si>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</si>
  <si>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</si>
  <si>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</si>
  <si>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</si>
  <si>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</si>
  <si>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</si>
  <si>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</si>
  <si>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</si>
  <si>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</si>
  <si>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</si>
  <si>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</si>
  <si>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</si>
  <si>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</si>
  <si>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</si>
  <si>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</si>
  <si>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</si>
  <si>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</si>
  <si>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</si>
  <si>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</si>
  <si>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</si>
  <si>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</si>
  <si>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</si>
  <si>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</si>
  <si>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</si>
  <si>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</si>
  <si>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</si>
  <si>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</si>
  <si>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</si>
  <si>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</si>
  <si>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</si>
  <si>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</si>
  <si>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</si>
  <si>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</si>
  <si>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</si>
  <si>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</si>
  <si>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</si>
  <si>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</si>
  <si>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</si>
  <si>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</si>
  <si>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</si>
  <si>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</si>
  <si>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</si>
  <si>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</si>
  <si>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</si>
  <si>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</si>
  <si>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</si>
  <si>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</si>
  <si>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</si>
  <si>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</si>
  <si>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</si>
  <si>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</si>
  <si>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</si>
  <si>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</si>
  <si>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</si>
  <si>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</si>
  <si>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</si>
  <si>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</si>
  <si>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</si>
  <si>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</si>
  <si>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</si>
  <si>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</si>
  <si>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</si>
  <si>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</si>
  <si>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</si>
  <si>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</si>
  <si>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</si>
  <si>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</si>
  <si>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</si>
  <si>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</si>
  <si>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</si>
  <si>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</si>
  <si>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</si>
  <si>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</si>
  <si>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</si>
  <si>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</si>
  <si>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</si>
  <si>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</si>
  <si>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</si>
  <si>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</si>
  <si>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</si>
  <si>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</si>
  <si>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</si>
  <si>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</si>
  <si>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</si>
  <si>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</si>
  <si>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</si>
  <si>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</si>
  <si>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</si>
  <si>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</si>
  <si>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</si>
  <si>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</si>
  <si>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</si>
  <si>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</si>
  <si>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</si>
  <si>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</si>
  <si>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</si>
  <si>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</si>
  <si>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</si>
  <si>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</si>
  <si>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</si>
  <si>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</si>
  <si>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</si>
  <si>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</si>
  <si>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</si>
  <si>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</si>
  <si>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</si>
  <si>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</si>
  <si>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</si>
  <si>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</si>
  <si>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</si>
  <si>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</si>
  <si>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</si>
  <si>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</si>
  <si>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</si>
  <si>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</si>
  <si>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</si>
  <si>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</si>
  <si>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</si>
  <si>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</si>
  <si>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</si>
  <si>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</si>
  <si>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</si>
  <si>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</si>
  <si>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</si>
  <si>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</si>
  <si>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</si>
  <si>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</si>
  <si>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</si>
  <si>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</si>
  <si>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</si>
  <si>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</si>
  <si>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</si>
  <si>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</si>
  <si>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</si>
  <si>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</si>
  <si>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</si>
  <si>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</si>
  <si>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</si>
  <si>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</si>
  <si>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</si>
  <si>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</si>
  <si>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</si>
  <si>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</si>
  <si>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</si>
  <si>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</si>
  <si>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</si>
  <si>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</si>
  <si>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</si>
  <si>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</si>
  <si>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</si>
  <si>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</si>
  <si>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</si>
  <si>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</si>
  <si>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</si>
  <si>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</si>
  <si>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</si>
  <si>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</si>
  <si>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</si>
  <si>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</si>
  <si>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</si>
  <si>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</si>
  <si>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</si>
  <si>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</si>
  <si>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</si>
  <si>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</si>
  <si>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</si>
  <si>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</si>
  <si>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</si>
  <si>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</si>
  <si>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</si>
  <si>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</si>
  <si>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</si>
  <si>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</si>
  <si>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</si>
  <si>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</si>
  <si>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</si>
  <si>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</si>
  <si>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</si>
  <si>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</si>
  <si>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</si>
  <si>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</si>
  <si>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</si>
  <si>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</si>
  <si>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</si>
  <si>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</si>
  <si>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</si>
  <si>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</si>
  <si>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</si>
  <si>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</si>
  <si>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</si>
  <si>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</si>
  <si>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</si>
  <si>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</si>
  <si>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</si>
  <si>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</si>
  <si>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</si>
  <si>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</si>
  <si>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</si>
  <si>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</si>
  <si>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</si>
  <si>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</si>
  <si>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</si>
  <si>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</si>
  <si>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</si>
  <si>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</si>
  <si>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</si>
  <si>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</si>
  <si>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</si>
  <si>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</si>
  <si>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</si>
  <si>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</si>
  <si>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</si>
  <si>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</si>
  <si>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</si>
  <si>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</si>
  <si>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</si>
  <si>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</si>
  <si>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</si>
  <si>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</si>
  <si>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</si>
  <si>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</si>
  <si>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</si>
  <si>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</si>
  <si>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</si>
  <si>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</si>
  <si>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</si>
  <si>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</si>
  <si>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</si>
  <si>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</si>
  <si>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</si>
  <si>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</si>
  <si>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</si>
  <si>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</si>
  <si>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</si>
  <si>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</si>
  <si>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</si>
  <si>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</si>
  <si>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</si>
  <si>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</si>
  <si>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</si>
  <si>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</si>
  <si>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</si>
  <si>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</si>
  <si>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</si>
  <si>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</si>
  <si>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</si>
  <si>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</si>
  <si>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</si>
  <si>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</si>
  <si>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</si>
  <si>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</si>
  <si>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</si>
  <si>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</si>
  <si>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</si>
  <si>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</si>
  <si>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</si>
  <si>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</si>
  <si>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</si>
  <si>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</si>
  <si>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</si>
  <si>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</si>
  <si>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</si>
  <si>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</si>
  <si>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</si>
  <si>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</si>
  <si>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</si>
  <si>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</si>
  <si>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</si>
  <si>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</si>
  <si>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</si>
  <si>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</si>
  <si>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</si>
  <si>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</si>
  <si>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</si>
  <si>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</si>
  <si>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</si>
  <si>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</si>
  <si>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</si>
  <si>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</si>
  <si>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</si>
  <si>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</si>
  <si>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</si>
  <si>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</si>
  <si>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</si>
  <si>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</si>
  <si>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</si>
  <si>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</si>
  <si>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</si>
  <si>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</si>
  <si>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</si>
  <si>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</si>
  <si>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</si>
  <si>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</si>
  <si>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</si>
  <si>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</si>
  <si>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</si>
  <si>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</si>
  <si>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</si>
  <si>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</si>
  <si>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</si>
  <si>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</si>
  <si>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</si>
  <si>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</si>
  <si>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</si>
  <si>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</si>
  <si>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</si>
  <si>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</si>
  <si>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</si>
  <si>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</si>
  <si>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</si>
  <si>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</si>
  <si>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</si>
  <si>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</si>
  <si>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</si>
  <si>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</si>
  <si>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</si>
  <si>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</si>
  <si>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</si>
  <si>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</si>
  <si>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</si>
  <si>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</si>
  <si>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</si>
  <si>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</si>
  <si>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</si>
  <si>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</si>
  <si>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</si>
  <si>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</si>
  <si>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</si>
  <si>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</si>
  <si>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</si>
  <si>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</si>
  <si>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</si>
  <si>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</si>
  <si>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</si>
  <si>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</si>
  <si>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</si>
  <si>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</si>
  <si>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</si>
  <si>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</si>
  <si>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</si>
  <si>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</si>
  <si>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</si>
  <si>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</si>
  <si>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</si>
  <si>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</si>
  <si>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</si>
  <si>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</si>
  <si>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</si>
  <si>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</si>
  <si>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</si>
  <si>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</si>
  <si>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</si>
  <si>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</si>
  <si>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</si>
  <si>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</si>
  <si>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</si>
  <si>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</si>
  <si>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</si>
  <si>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</si>
  <si>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</si>
  <si>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</si>
  <si>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</si>
  <si>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</si>
  <si>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</si>
  <si>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</si>
  <si>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</si>
  <si>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</si>
  <si>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</si>
  <si>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</si>
  <si>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</si>
  <si>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</si>
  <si>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</si>
  <si>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</si>
  <si>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</si>
  <si>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</si>
  <si>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</si>
  <si>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</si>
  <si>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</si>
  <si>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</si>
  <si>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</si>
  <si>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</si>
  <si>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</si>
  <si>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</si>
  <si>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</si>
  <si>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</si>
  <si>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</si>
  <si>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</si>
  <si>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</si>
  <si>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</si>
  <si>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</si>
  <si>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</si>
  <si>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</si>
  <si>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</si>
  <si>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</si>
  <si>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</si>
  <si>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</si>
  <si>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</si>
  <si>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</si>
  <si>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</si>
  <si>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</si>
  <si>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</si>
  <si>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</si>
  <si>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</si>
  <si>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</si>
  <si>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</si>
  <si>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</si>
  <si>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</si>
  <si>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</si>
  <si>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</si>
  <si>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</si>
  <si>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</si>
  <si>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</si>
  <si>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</si>
  <si>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</si>
  <si>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</si>
  <si>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</si>
  <si>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</si>
  <si>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</si>
  <si>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</si>
  <si>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</si>
  <si>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</si>
  <si>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</si>
  <si>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</si>
  <si>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</si>
  <si>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</si>
  <si>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</si>
  <si>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</si>
  <si>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</si>
  <si>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</si>
  <si>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</si>
  <si>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</si>
  <si>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</si>
  <si>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</si>
  <si>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</si>
  <si>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</si>
  <si>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</si>
  <si>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</si>
  <si>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</si>
  <si>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</si>
  <si>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</si>
  <si>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</si>
  <si>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</si>
  <si>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</si>
  <si>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</si>
  <si>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</si>
  <si>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</si>
  <si>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</si>
  <si>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</si>
  <si>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</si>
  <si>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</si>
  <si>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</si>
  <si>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</si>
  <si>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</si>
  <si>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</si>
  <si>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</si>
  <si>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</si>
  <si>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</si>
  <si>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</si>
  <si>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</si>
  <si>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</si>
  <si>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</si>
  <si>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</si>
  <si>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</si>
  <si>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</si>
  <si>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</si>
  <si>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</si>
  <si>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</si>
  <si>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</si>
  <si>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</si>
  <si>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</si>
  <si>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</si>
  <si>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</si>
  <si>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</si>
  <si>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</si>
  <si>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</si>
  <si>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</si>
  <si>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</si>
  <si>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</si>
  <si>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</si>
  <si>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</si>
  <si>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</si>
  <si>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</si>
  <si>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</si>
  <si>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</si>
  <si>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</si>
  <si>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</si>
  <si>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</si>
  <si>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</si>
  <si>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</si>
  <si>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</si>
  <si>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</si>
  <si>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</si>
  <si>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</si>
  <si>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</si>
  <si>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</si>
  <si>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</si>
  <si>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</si>
  <si>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</si>
  <si>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</si>
  <si>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</si>
  <si>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</si>
  <si>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</si>
  <si>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</si>
  <si>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</si>
  <si>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</si>
  <si>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</si>
  <si>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</si>
  <si>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</si>
  <si>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</si>
  <si>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</si>
  <si>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</si>
  <si>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</si>
  <si>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</si>
  <si>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</si>
  <si>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</si>
  <si>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</si>
  <si>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</si>
  <si>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</si>
  <si>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</si>
  <si>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</si>
  <si>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</si>
  <si>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</si>
  <si>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</si>
  <si>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</si>
  <si>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</si>
  <si>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</si>
  <si>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</si>
  <si>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</si>
  <si>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</si>
  <si>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</si>
  <si>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</si>
  <si>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</si>
  <si>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</si>
  <si>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</si>
  <si>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</si>
  <si>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</si>
  <si>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</si>
  <si>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</si>
  <si>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</si>
  <si>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</si>
  <si>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</si>
  <si>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</si>
  <si>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</si>
  <si>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</si>
  <si>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</si>
  <si>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</si>
  <si>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</si>
  <si>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</si>
  <si>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</si>
  <si>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</si>
  <si>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</si>
  <si>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</si>
  <si>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</si>
  <si>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</si>
  <si>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</si>
  <si>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</si>
  <si>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</si>
  <si>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</si>
  <si>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</si>
  <si>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</si>
  <si>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</si>
  <si>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</si>
  <si>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</si>
  <si>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</si>
  <si>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</si>
  <si>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</si>
  <si>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</si>
  <si>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</si>
  <si>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</si>
  <si>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</si>
  <si>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</si>
  <si>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</si>
  <si>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</si>
  <si>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</si>
  <si>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</si>
  <si>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</si>
  <si>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</si>
  <si>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</si>
  <si>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</si>
  <si>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</si>
  <si>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</si>
  <si>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</si>
  <si>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</si>
  <si>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</si>
  <si>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</si>
  <si>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</si>
  <si>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</si>
  <si>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</si>
  <si>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</si>
  <si>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</si>
  <si>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</si>
  <si>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</si>
  <si>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</si>
  <si>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</si>
  <si>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</si>
  <si>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</si>
  <si>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</si>
  <si>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</si>
  <si>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</si>
  <si>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</si>
  <si>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</si>
  <si>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</si>
  <si>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</si>
  <si>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</si>
  <si>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</si>
  <si>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</si>
  <si>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</si>
  <si>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</si>
  <si>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</si>
  <si>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</si>
  <si>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</si>
  <si>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</si>
  <si>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</si>
  <si>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</si>
  <si>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</si>
  <si>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</si>
  <si>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</si>
  <si>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</si>
  <si>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</si>
  <si>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</si>
  <si>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</si>
  <si>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</si>
  <si>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</si>
  <si>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</si>
  <si>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</si>
  <si>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</si>
  <si>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</si>
  <si>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</si>
  <si>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</si>
  <si>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</si>
  <si>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</si>
  <si>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</si>
  <si>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</si>
  <si>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</si>
  <si>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</si>
  <si>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</si>
  <si>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</si>
  <si>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</si>
  <si>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</si>
  <si>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</si>
  <si>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</si>
  <si>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</si>
  <si>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</si>
  <si>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</si>
  <si>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</si>
  <si>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</si>
  <si>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</si>
  <si>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</si>
  <si>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</si>
  <si>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</si>
  <si>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</si>
  <si>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</si>
  <si>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</si>
  <si>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</si>
  <si>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</si>
  <si>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</si>
  <si>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</si>
  <si>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</si>
  <si>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</si>
  <si>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</si>
  <si>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</si>
  <si>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</si>
  <si>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</si>
  <si>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</si>
  <si>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</si>
  <si>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</si>
  <si>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</si>
  <si>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</si>
  <si>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</si>
  <si>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</si>
  <si>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</si>
  <si>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</si>
  <si>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</si>
  <si>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</si>
  <si>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</si>
  <si>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</si>
  <si>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</si>
  <si>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</si>
  <si>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</si>
  <si>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</si>
  <si>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</si>
  <si>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</si>
  <si>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</si>
  <si>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</si>
  <si>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</si>
  <si>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</si>
  <si>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</si>
  <si>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</si>
  <si>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</si>
  <si>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</si>
  <si>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</si>
  <si>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</si>
  <si>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</si>
  <si>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</si>
  <si>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</si>
  <si>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</si>
  <si>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</si>
  <si>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</si>
  <si>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</si>
  <si>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</si>
  <si>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</si>
  <si>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</si>
  <si>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</si>
  <si>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</si>
  <si>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</si>
  <si>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</si>
  <si>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</si>
  <si>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</si>
  <si>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</si>
  <si>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</si>
  <si>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</si>
  <si>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</si>
  <si>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</si>
  <si>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</si>
  <si>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</si>
  <si>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</si>
  <si>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</si>
  <si>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</si>
  <si>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</si>
  <si>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</si>
  <si>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</si>
  <si>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</si>
  <si>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</si>
  <si>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</si>
  <si>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</si>
  <si>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</si>
  <si>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</si>
  <si>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</si>
  <si>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</si>
  <si>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</si>
  <si>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</si>
  <si>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</si>
  <si>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</si>
  <si>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</si>
  <si>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</si>
  <si>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</si>
  <si>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</si>
  <si>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</si>
  <si>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</si>
  <si>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</si>
  <si>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</si>
  <si>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</si>
  <si>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</si>
  <si>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</si>
  <si>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</si>
  <si>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</si>
  <si>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</si>
  <si>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</si>
  <si>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</si>
  <si>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</si>
  <si>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</si>
  <si>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</si>
  <si>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</si>
  <si>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</si>
  <si>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</si>
  <si>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</si>
  <si>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</si>
  <si>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</si>
  <si>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</si>
  <si>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</si>
  <si>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</si>
  <si>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</si>
  <si>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</si>
  <si>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</si>
  <si>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</si>
  <si>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</si>
  <si>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</si>
  <si>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</si>
  <si>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</si>
  <si>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</si>
  <si>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</si>
  <si>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</si>
  <si>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</si>
  <si>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</si>
  <si>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</si>
  <si>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</si>
  <si>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</si>
  <si>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</si>
  <si>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</si>
  <si>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</si>
  <si>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</si>
  <si>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</si>
  <si>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</si>
  <si>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</si>
  <si>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</si>
  <si>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</si>
  <si>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</si>
  <si>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</si>
  <si>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</si>
  <si>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</si>
  <si>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</si>
  <si>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</si>
  <si>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</si>
  <si>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</si>
  <si>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</si>
  <si>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</si>
  <si>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</si>
  <si>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</si>
  <si>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</si>
  <si>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</si>
  <si>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</si>
  <si>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</si>
  <si>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</si>
  <si>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</si>
  <si>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</si>
  <si>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</si>
  <si>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</si>
  <si>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</si>
  <si>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</si>
  <si>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</si>
  <si>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</si>
  <si>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</si>
  <si>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</si>
  <si>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</si>
  <si>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</si>
  <si>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</si>
  <si>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</si>
  <si>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</si>
  <si>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</si>
  <si>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</si>
  <si>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</si>
  <si>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</si>
  <si>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</si>
  <si>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</si>
  <si>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</si>
  <si>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</si>
  <si>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</si>
  <si>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</si>
  <si>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</si>
  <si>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</si>
  <si>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</si>
  <si>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</si>
  <si>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</si>
  <si>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</si>
  <si>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</si>
  <si>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</si>
  <si>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</si>
  <si>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</si>
  <si>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</si>
  <si>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</si>
  <si>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</si>
  <si>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</si>
  <si>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</si>
  <si>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</si>
  <si>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</si>
  <si>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</si>
  <si>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</si>
  <si>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</si>
  <si>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</si>
  <si>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</si>
  <si>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</si>
  <si>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</si>
  <si>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</si>
  <si>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</si>
  <si>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</si>
  <si>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</si>
  <si>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</si>
  <si>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</si>
  <si>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</si>
  <si>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</si>
  <si>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</si>
  <si>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</si>
  <si>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</si>
  <si>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</si>
  <si>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</si>
  <si>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</si>
  <si>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</si>
  <si>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</si>
  <si>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</si>
  <si>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</si>
  <si>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</si>
  <si>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</si>
  <si>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</si>
  <si>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</si>
  <si>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</si>
  <si>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</si>
  <si>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</si>
  <si>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</si>
  <si>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</si>
  <si>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</si>
  <si>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</si>
  <si>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</si>
  <si>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</si>
  <si>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</si>
  <si>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</si>
  <si>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</si>
  <si>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</si>
  <si>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</si>
  <si>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</si>
  <si>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</si>
  <si>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</si>
  <si>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</si>
  <si>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</si>
  <si>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</si>
  <si>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</si>
  <si>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</si>
  <si>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</si>
  <si>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</si>
  <si>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</si>
  <si>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</si>
  <si>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</si>
  <si>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</si>
  <si>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</si>
  <si>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</si>
  <si>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</si>
  <si>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</si>
  <si>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</si>
  <si>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</si>
  <si>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</si>
  <si>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</si>
  <si>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</si>
  <si>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</si>
  <si>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</si>
  <si>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</si>
  <si>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</si>
  <si>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</si>
  <si>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</si>
  <si>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</si>
  <si>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</si>
  <si>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</si>
  <si>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</si>
  <si>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</si>
  <si>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</si>
  <si>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</si>
  <si>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</si>
  <si>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</si>
  <si>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</si>
  <si>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</si>
  <si>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</si>
  <si>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</si>
  <si>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</si>
  <si>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</si>
  <si>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</si>
  <si>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</si>
  <si>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</si>
  <si>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</si>
  <si>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</si>
  <si>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</si>
  <si>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</si>
  <si>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</si>
  <si>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</si>
  <si>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</si>
  <si>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</si>
  <si>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</si>
  <si>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</si>
  <si>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</si>
  <si>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</si>
  <si>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</si>
  <si>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</si>
  <si>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</si>
  <si>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</si>
  <si>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</si>
  <si>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</si>
  <si>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</si>
  <si>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</si>
  <si>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</si>
  <si>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</si>
  <si>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</si>
  <si>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</si>
  <si>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</si>
  <si>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</si>
  <si>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</si>
  <si>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</si>
  <si>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</si>
  <si>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</si>
  <si>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</si>
  <si>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</si>
  <si>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</si>
  <si>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</si>
  <si>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</si>
  <si>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</si>
  <si>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</si>
  <si>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</si>
  <si>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</si>
  <si>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</si>
  <si>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</si>
  <si>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</si>
  <si>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</si>
  <si>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</si>
  <si>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</si>
  <si>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</si>
  <si>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</si>
  <si>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</si>
  <si>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</si>
  <si>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</si>
  <si>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</si>
  <si>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</si>
  <si>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</si>
  <si>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</si>
  <si>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</si>
  <si>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</si>
  <si>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</si>
  <si>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</si>
  <si>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</si>
  <si>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</si>
  <si>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</si>
  <si>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</si>
  <si>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</si>
  <si>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</si>
  <si>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</si>
  <si>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</si>
  <si>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</si>
  <si>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</si>
  <si>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</si>
  <si>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</si>
  <si>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</si>
  <si>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</si>
  <si>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</si>
  <si>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</si>
  <si>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</si>
  <si>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</si>
  <si>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</si>
  <si>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</si>
  <si>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</si>
  <si>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</si>
  <si>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</si>
  <si>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</si>
  <si>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</si>
  <si>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</si>
  <si>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</si>
  <si>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</si>
  <si>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</si>
  <si>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</si>
  <si>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</si>
  <si>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</si>
  <si>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</si>
  <si>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</si>
  <si>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</si>
  <si>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</si>
  <si>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</si>
  <si>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</si>
  <si>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</si>
  <si>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</si>
  <si>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</si>
  <si>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</si>
  <si>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</si>
  <si>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</si>
  <si>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</si>
  <si>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</si>
  <si>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</si>
  <si>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</si>
  <si>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</si>
  <si>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</si>
  <si>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</si>
  <si>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</si>
  <si>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</si>
  <si>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</si>
  <si>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</si>
  <si>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</si>
  <si>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</si>
  <si>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</si>
  <si>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</si>
  <si>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</si>
  <si>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</si>
  <si>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</si>
  <si>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</si>
  <si>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</si>
  <si>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</si>
  <si>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</si>
  <si>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</si>
  <si>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</si>
  <si>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</si>
  <si>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</si>
  <si>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</si>
  <si>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</si>
  <si>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</si>
  <si>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</si>
  <si>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</si>
  <si>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</si>
  <si>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</si>
  <si>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</si>
  <si>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</si>
  <si>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</si>
  <si>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</si>
  <si>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</si>
  <si>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</si>
  <si>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</si>
  <si>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</si>
  <si>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</si>
  <si>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</si>
  <si>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</si>
  <si>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</si>
  <si>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</si>
  <si>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</si>
  <si>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</si>
  <si>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</si>
  <si>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</si>
  <si>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</si>
  <si>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</si>
  <si>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</si>
  <si>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</si>
  <si>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</si>
  <si>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</si>
  <si>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</si>
  <si>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</si>
  <si>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</si>
  <si>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</si>
  <si>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</si>
  <si>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</si>
  <si>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</si>
  <si>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</si>
  <si>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</si>
  <si>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</si>
  <si>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</si>
  <si>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</si>
  <si>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</si>
  <si>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</si>
  <si>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</si>
  <si>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</si>
  <si>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</si>
  <si>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</si>
  <si>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</si>
  <si>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</si>
  <si>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</si>
  <si>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</si>
  <si>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</si>
  <si>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</si>
  <si>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</si>
  <si>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</si>
  <si>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</si>
  <si>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</si>
  <si>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</si>
  <si>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</si>
  <si>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</si>
  <si>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</si>
  <si>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</si>
  <si>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</si>
  <si>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</si>
  <si>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</si>
  <si>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</si>
  <si>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</si>
  <si>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</si>
  <si>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</si>
  <si>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</si>
  <si>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</si>
  <si>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</si>
  <si>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</si>
  <si>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</si>
  <si>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</si>
  <si>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</si>
  <si>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</si>
  <si>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</si>
  <si>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</si>
  <si>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</si>
  <si>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</si>
  <si>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</si>
  <si>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</si>
  <si>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</si>
  <si>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</si>
  <si>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</si>
  <si>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</si>
  <si>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</si>
  <si>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</si>
  <si>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</si>
  <si>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</si>
  <si>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</si>
  <si>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</si>
  <si>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</si>
  <si>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</si>
  <si>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</si>
  <si>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</si>
  <si>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</si>
  <si>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</si>
  <si>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</si>
  <si>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</si>
  <si>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</si>
  <si>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</si>
  <si>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</si>
  <si>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</si>
  <si>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</si>
  <si>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</si>
  <si>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</si>
  <si>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</si>
  <si>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</si>
  <si>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</si>
  <si>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</si>
  <si>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</si>
  <si>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</si>
  <si>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</si>
  <si>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</si>
  <si>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</si>
  <si>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</si>
  <si>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</si>
  <si>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</si>
  <si>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</si>
  <si>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</si>
  <si>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</si>
  <si>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</si>
  <si>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</si>
  <si>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</si>
  <si>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</si>
  <si>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</si>
  <si>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</si>
  <si>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</si>
  <si>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</si>
  <si>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</si>
  <si>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</si>
  <si>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</si>
  <si>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</si>
  <si>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</si>
  <si>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</si>
  <si>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</si>
  <si>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</si>
  <si>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</si>
  <si>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</si>
  <si>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</si>
  <si>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</si>
  <si>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</si>
  <si>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</si>
  <si>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</si>
  <si>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</si>
  <si>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</si>
  <si>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</si>
  <si>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</si>
  <si>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</si>
  <si>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</si>
  <si>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</si>
  <si>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</si>
  <si>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</si>
  <si>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</si>
  <si>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</si>
  <si>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</si>
  <si>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</si>
  <si>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</si>
  <si>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</si>
  <si>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</si>
  <si>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</si>
  <si>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</si>
  <si>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</si>
  <si>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</si>
  <si>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</si>
  <si>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</si>
  <si>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</si>
  <si>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</si>
  <si>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</si>
  <si>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</si>
  <si>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</si>
  <si>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</si>
  <si>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</si>
  <si>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</si>
  <si>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</si>
  <si>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</si>
  <si>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</si>
  <si>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</si>
  <si>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</si>
  <si>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</si>
  <si>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</si>
  <si>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</si>
  <si>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</si>
  <si>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</si>
  <si>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</si>
  <si>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</si>
  <si>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</si>
  <si>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</si>
  <si>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</si>
  <si>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</si>
  <si>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</si>
  <si>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</si>
  <si>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</si>
  <si>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</si>
  <si>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</si>
  <si>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</si>
  <si>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</si>
  <si>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</si>
  <si>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</si>
  <si>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</si>
  <si>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</si>
  <si>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</si>
  <si>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</si>
  <si>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</si>
  <si>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</si>
  <si>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</si>
  <si>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</si>
  <si>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</si>
  <si>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</si>
  <si>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</si>
  <si>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</si>
  <si>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</si>
  <si>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</si>
  <si>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</si>
  <si>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</si>
  <si>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</si>
  <si>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</si>
  <si>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</si>
  <si>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</si>
  <si>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</si>
  <si>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</si>
  <si>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</si>
  <si>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</si>
  <si>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</si>
  <si>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</si>
  <si>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</si>
  <si>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</si>
  <si>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</si>
  <si>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</si>
  <si>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</si>
  <si>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</si>
  <si>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</si>
  <si>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</si>
  <si>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</si>
  <si>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</si>
  <si>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</si>
  <si>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</si>
  <si>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</si>
  <si>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</si>
  <si>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</si>
  <si>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</si>
  <si>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</si>
  <si>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</si>
  <si>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</si>
  <si>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</si>
  <si>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</si>
  <si>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</si>
  <si>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</si>
  <si>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</si>
  <si>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</si>
  <si>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</si>
  <si>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</si>
  <si>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</si>
  <si>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</si>
  <si>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</si>
  <si>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</si>
  <si>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</si>
  <si>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</si>
  <si>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</si>
  <si>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</si>
  <si>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</si>
  <si>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</si>
  <si>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</si>
  <si>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</si>
  <si>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</si>
  <si>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</si>
  <si>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</si>
  <si>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</si>
  <si>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</si>
  <si>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</si>
  <si>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</si>
  <si>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</si>
  <si>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</si>
  <si>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</si>
  <si>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</si>
  <si>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</si>
  <si>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</si>
  <si>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</si>
  <si>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</si>
  <si>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</si>
  <si>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</si>
  <si>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</si>
  <si>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</si>
  <si>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</si>
  <si>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</si>
  <si>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</si>
  <si>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</si>
  <si>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</si>
  <si>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</si>
  <si>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</si>
  <si>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</si>
  <si>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</si>
  <si>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</si>
  <si>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</si>
  <si>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</si>
  <si>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</si>
  <si>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</si>
  <si>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</si>
  <si>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</si>
  <si>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</si>
  <si>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</si>
  <si>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</si>
  <si>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</si>
  <si>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</si>
  <si>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</si>
  <si>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</si>
  <si>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</si>
  <si>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</si>
  <si>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</si>
  <si>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</si>
  <si>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</si>
  <si>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</si>
  <si>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</si>
  <si>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</si>
  <si>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</si>
  <si>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</si>
  <si>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</si>
  <si>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</si>
  <si>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</si>
  <si>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</si>
  <si>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</si>
  <si>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</si>
  <si>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</si>
  <si>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</si>
  <si>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</si>
  <si>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</si>
  <si>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</si>
  <si>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</si>
  <si>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</si>
  <si>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</si>
  <si>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</si>
  <si>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</si>
  <si>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</si>
  <si>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</si>
  <si>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</si>
  <si>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</si>
  <si>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</si>
  <si>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</si>
  <si>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</si>
  <si>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</si>
  <si>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</si>
  <si>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</si>
  <si>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</si>
  <si>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</si>
  <si>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</si>
  <si>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</si>
  <si>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</si>
  <si>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</si>
  <si>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</si>
  <si>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</si>
  <si>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</si>
  <si>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</si>
  <si>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</si>
  <si>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</si>
  <si>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</si>
  <si>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</si>
  <si>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</si>
  <si>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</si>
  <si>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</si>
  <si>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</si>
  <si>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</si>
  <si>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</si>
  <si>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</si>
  <si>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</si>
  <si>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</si>
  <si>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</si>
  <si>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</si>
  <si>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</si>
  <si>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</si>
  <si>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</si>
  <si>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</si>
  <si>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</si>
  <si>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</si>
  <si>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</si>
  <si>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</si>
  <si>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</si>
  <si>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</si>
  <si>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</si>
  <si>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</si>
  <si>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</si>
  <si>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</si>
  <si>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</si>
  <si>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</si>
  <si>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</si>
  <si>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</si>
  <si>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</si>
  <si>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</si>
  <si>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</si>
  <si>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</si>
  <si>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</si>
  <si>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</si>
  <si>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</si>
  <si>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</si>
  <si>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</si>
  <si>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</si>
  <si>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</si>
  <si>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</si>
  <si>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</si>
  <si>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</si>
  <si>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</si>
  <si>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</si>
  <si>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</si>
  <si>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</si>
  <si>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</si>
  <si>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</si>
  <si>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</si>
  <si>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</si>
  <si>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</si>
  <si>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</si>
  <si>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</si>
  <si>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</si>
  <si>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</si>
  <si>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</si>
  <si>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</si>
  <si>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</si>
  <si>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</si>
  <si>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</si>
  <si>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</si>
  <si>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</si>
  <si>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</si>
  <si>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</si>
  <si>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</si>
  <si>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</si>
  <si>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</si>
  <si>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</si>
  <si>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</si>
  <si>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</si>
  <si>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</si>
  <si>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</si>
  <si>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</si>
  <si>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</si>
  <si>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</si>
  <si>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</si>
  <si>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</si>
  <si>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</si>
  <si>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</si>
  <si>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</si>
  <si>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</si>
  <si>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</si>
  <si>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</si>
  <si>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</si>
  <si>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</si>
  <si>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</si>
  <si>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</si>
  <si>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</si>
  <si>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</si>
  <si>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</si>
  <si>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</si>
  <si>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</si>
  <si>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</si>
  <si>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</si>
  <si>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</si>
  <si>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</si>
  <si>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</si>
  <si>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</si>
  <si>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</si>
  <si>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</si>
  <si>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</si>
  <si>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</si>
  <si>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</si>
  <si>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</si>
  <si>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</si>
  <si>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</si>
  <si>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</si>
  <si>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</si>
  <si>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</si>
  <si>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</si>
  <si>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</si>
  <si>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</si>
  <si>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</si>
  <si>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</si>
  <si>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</si>
  <si>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</si>
  <si>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</si>
  <si>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</si>
  <si>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</si>
  <si>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</si>
  <si>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</si>
  <si>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</si>
  <si>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</si>
  <si>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</si>
  <si>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</si>
  <si>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</si>
  <si>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</si>
  <si>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</si>
  <si>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</si>
  <si>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</si>
  <si>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</si>
  <si>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</si>
  <si>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</si>
  <si>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</si>
  <si>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</si>
  <si>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</si>
  <si>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</si>
  <si>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</si>
  <si>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</si>
  <si>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</si>
  <si>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</si>
  <si>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</si>
  <si>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</si>
  <si>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</si>
  <si>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</si>
  <si>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</si>
  <si>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</si>
  <si>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</si>
  <si>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</si>
  <si>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</si>
  <si>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</si>
  <si>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</si>
  <si>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</si>
  <si>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</si>
  <si>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</si>
  <si>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</si>
  <si>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</si>
  <si>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</si>
  <si>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</si>
  <si>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</si>
  <si>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</si>
  <si>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</si>
  <si>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</si>
  <si>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</si>
  <si>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</si>
  <si>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</si>
  <si>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</si>
  <si>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</si>
  <si>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</si>
  <si>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</si>
  <si>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</si>
  <si>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</si>
  <si>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</si>
  <si>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</si>
  <si>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</si>
  <si>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</si>
  <si>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</si>
  <si>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</si>
  <si>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</si>
  <si>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</si>
  <si>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</si>
  <si>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</si>
  <si>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</si>
  <si>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</si>
  <si>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</si>
  <si>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</si>
  <si>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</si>
  <si>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</si>
  <si>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</si>
  <si>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</si>
  <si>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</si>
  <si>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</si>
  <si>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</si>
  <si>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</si>
  <si>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</si>
  <si>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</si>
  <si>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</si>
  <si>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</si>
  <si>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</si>
  <si>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</si>
  <si>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</si>
  <si>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</si>
  <si>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</si>
  <si>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</si>
  <si>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</si>
  <si>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</si>
  <si>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</si>
  <si>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</si>
  <si>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</si>
  <si>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</si>
  <si>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</si>
  <si>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</si>
  <si>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</si>
  <si>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</si>
  <si>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</si>
  <si>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</si>
  <si>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</si>
  <si>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</si>
  <si>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</si>
  <si>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</si>
  <si>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</si>
  <si>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</si>
  <si>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</si>
  <si>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</si>
  <si>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</si>
  <si>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</si>
  <si>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</si>
  <si>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</si>
  <si>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</si>
  <si>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</si>
  <si>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</si>
  <si>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</si>
  <si>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</si>
  <si>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</si>
  <si>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</si>
  <si>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</si>
  <si>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</si>
  <si>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</si>
  <si>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</si>
  <si>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</si>
  <si>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</si>
  <si>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</si>
  <si>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</si>
  <si>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</si>
  <si>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</si>
  <si>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</si>
  <si>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</si>
  <si>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</si>
  <si>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</si>
  <si>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</si>
  <si>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</si>
  <si>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</si>
  <si>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</si>
  <si>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</si>
  <si>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</si>
  <si>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</si>
  <si>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</si>
  <si>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</si>
  <si>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</si>
  <si>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</si>
  <si>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</si>
  <si>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</si>
  <si>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</si>
  <si>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</si>
  <si>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</si>
  <si>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</si>
  <si>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</si>
  <si>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</si>
  <si>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</si>
  <si>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</si>
  <si>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</si>
  <si>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</si>
  <si>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</si>
  <si>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</si>
  <si>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</si>
  <si>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</si>
  <si>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</si>
  <si>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</si>
  <si>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</si>
  <si>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</si>
  <si>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</si>
  <si>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</si>
  <si>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</si>
  <si>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</si>
  <si>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</si>
  <si>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</si>
  <si>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</si>
  <si>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</si>
  <si>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</si>
  <si>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</si>
  <si>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</si>
  <si>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</si>
  <si>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</si>
  <si>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</si>
  <si>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</si>
  <si>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</si>
  <si>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</si>
  <si>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</si>
  <si>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</si>
  <si>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</si>
  <si>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</si>
  <si>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</si>
  <si>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</si>
  <si>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</si>
  <si>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</si>
  <si>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</si>
  <si>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</si>
  <si>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</si>
  <si>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</si>
  <si>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</si>
  <si>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</si>
  <si>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</si>
  <si>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</si>
  <si>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</si>
  <si>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</si>
  <si>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</si>
  <si>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</si>
  <si>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</si>
  <si>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</si>
  <si>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</si>
  <si>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</si>
  <si>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</si>
  <si>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</si>
  <si>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</si>
  <si>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</si>
  <si>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</si>
  <si>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</si>
  <si>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</si>
  <si>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</si>
  <si>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</si>
  <si>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</si>
  <si>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</si>
  <si>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</si>
  <si>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</si>
  <si>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</si>
  <si>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</si>
  <si>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</si>
  <si>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</si>
  <si>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</si>
  <si>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</si>
  <si>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</si>
  <si>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</si>
  <si>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</si>
  <si>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</si>
  <si>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</si>
  <si>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</si>
  <si>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</si>
  <si>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</si>
  <si>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</si>
  <si>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</si>
  <si>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</si>
  <si>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</si>
  <si>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</si>
  <si>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</si>
  <si>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</si>
  <si>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</si>
  <si>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</si>
  <si>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</si>
  <si>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</si>
  <si>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</si>
  <si>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</si>
  <si>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</si>
  <si>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</si>
  <si>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</si>
  <si>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</si>
  <si>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</si>
  <si>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</si>
  <si>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</si>
  <si>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</si>
  <si>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</si>
  <si>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</si>
  <si>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</si>
  <si>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</si>
  <si>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</si>
  <si>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</si>
  <si>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</si>
  <si>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</si>
  <si>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</si>
  <si>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</si>
  <si>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</si>
  <si>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</si>
  <si>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</si>
  <si>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</si>
  <si>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</si>
  <si>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</si>
  <si>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</si>
  <si>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</si>
  <si>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</si>
  <si>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</si>
  <si>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</si>
  <si>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</si>
  <si>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</si>
  <si>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</si>
  <si>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</si>
  <si>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</si>
  <si>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</si>
  <si>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</si>
  <si>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</si>
  <si>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</si>
  <si>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</si>
  <si>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</si>
  <si>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</si>
  <si>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</si>
  <si>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</si>
  <si>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</si>
  <si>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</si>
  <si>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</si>
  <si>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</si>
  <si>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</si>
  <si>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</si>
  <si>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</si>
  <si>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</si>
  <si>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</si>
  <si>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</si>
  <si>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</si>
  <si>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</si>
  <si>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</si>
  <si>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</si>
  <si>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</si>
  <si>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</si>
  <si>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</si>
  <si>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</si>
  <si>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</si>
  <si>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</si>
  <si>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</si>
  <si>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</si>
  <si>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</si>
  <si>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</si>
  <si>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</si>
  <si>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</si>
  <si>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</si>
  <si>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</si>
  <si>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</si>
  <si>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</si>
  <si>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</si>
  <si>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</si>
  <si>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</si>
  <si>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</si>
  <si>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</si>
  <si>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</si>
  <si>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</si>
  <si>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</si>
  <si>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</si>
  <si>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</si>
  <si>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</si>
  <si>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</si>
  <si>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</si>
  <si>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</si>
  <si>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</si>
  <si>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</si>
  <si>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</si>
  <si>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</si>
  <si>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</si>
  <si>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</si>
  <si>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</si>
  <si>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</si>
  <si>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</si>
  <si>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</si>
  <si>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</si>
  <si>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</si>
  <si>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</si>
  <si>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</si>
  <si>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</si>
  <si>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</si>
  <si>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</si>
  <si>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</si>
  <si>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</si>
  <si>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</si>
  <si>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</si>
  <si>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</si>
  <si>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</si>
  <si>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</si>
  <si>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</si>
  <si>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</si>
  <si>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</si>
  <si>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</si>
  <si>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</si>
  <si>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</si>
  <si>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</si>
  <si>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</si>
  <si>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</si>
  <si>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</si>
  <si>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</si>
  <si>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</si>
  <si>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</si>
  <si>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</si>
  <si>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</si>
  <si>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</si>
  <si>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</si>
  <si>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</si>
  <si>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</si>
  <si>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</si>
  <si>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</si>
  <si>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</si>
  <si>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</si>
  <si>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</si>
  <si>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</si>
  <si>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</si>
  <si>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</si>
  <si>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</si>
  <si>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</si>
  <si>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</si>
  <si>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</si>
  <si>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</si>
  <si>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</si>
  <si>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</si>
  <si>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</si>
  <si>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</si>
  <si>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</si>
  <si>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</si>
  <si>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</si>
  <si>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</si>
  <si>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</si>
  <si>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</si>
  <si>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</si>
  <si>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</si>
  <si>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</si>
  <si>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</si>
  <si>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</si>
  <si>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</si>
  <si>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</si>
  <si>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</si>
  <si>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</si>
  <si>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</si>
  <si>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</si>
  <si>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</si>
  <si>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</si>
  <si>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</si>
  <si>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</si>
  <si>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</si>
  <si>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</si>
  <si>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</si>
  <si>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</si>
  <si>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</si>
  <si>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</si>
  <si>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</si>
  <si>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</si>
  <si>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</si>
  <si>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</si>
  <si>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</si>
  <si>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</si>
  <si>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</si>
  <si>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</si>
  <si>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</si>
  <si>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</si>
  <si>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</si>
  <si>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</si>
  <si>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</si>
  <si>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</si>
  <si>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</si>
  <si>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</si>
  <si>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</si>
  <si>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</si>
  <si>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</si>
  <si>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</si>
  <si>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</si>
  <si>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</si>
  <si>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</si>
  <si>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</si>
  <si>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</si>
  <si>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</si>
  <si>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</si>
  <si>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</si>
  <si>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</si>
  <si>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</si>
  <si>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</si>
  <si>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</si>
  <si>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</si>
  <si>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</si>
  <si>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</si>
  <si>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</si>
  <si>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</si>
  <si>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</si>
  <si>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</si>
  <si>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</si>
  <si>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</si>
  <si>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</si>
  <si>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</si>
  <si>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</si>
  <si>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</si>
  <si>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</si>
  <si>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</si>
  <si>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</si>
  <si>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</si>
  <si>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</si>
  <si>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</si>
  <si>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</si>
  <si>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</si>
  <si>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</si>
  <si>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</si>
  <si>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</si>
  <si>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</si>
  <si>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</si>
  <si>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</si>
  <si>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</si>
  <si>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</si>
  <si>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</si>
  <si>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</si>
  <si>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</si>
  <si>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</si>
  <si>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</si>
  <si>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</si>
  <si>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</si>
  <si>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</si>
  <si>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</si>
  <si>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</si>
  <si>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</si>
  <si>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</si>
  <si>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</si>
  <si>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</si>
  <si>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</si>
  <si>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</si>
  <si>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</si>
  <si>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</si>
  <si>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</si>
  <si>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</si>
  <si>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</si>
  <si>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</si>
  <si>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</si>
  <si>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</si>
  <si>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</si>
  <si>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</si>
  <si>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</si>
  <si>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</si>
  <si>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</si>
  <si>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</si>
  <si>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</si>
  <si>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</si>
  <si>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</si>
  <si>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</si>
  <si>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</si>
  <si>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</si>
  <si>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</si>
  <si>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</si>
  <si>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</si>
  <si>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</si>
  <si>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</si>
  <si>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</si>
  <si>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</si>
  <si>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</si>
  <si>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</si>
  <si>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</si>
  <si>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</si>
  <si>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</si>
  <si>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</si>
  <si>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</si>
  <si>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</si>
  <si>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</si>
  <si>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</si>
  <si>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</si>
  <si>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</si>
  <si>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</si>
  <si>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</si>
  <si>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</si>
  <si>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</si>
  <si>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</si>
  <si>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</si>
  <si>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</si>
  <si>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</si>
  <si>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</si>
  <si>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</si>
  <si>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</si>
  <si>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</si>
  <si>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</si>
  <si>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</si>
  <si>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</si>
  <si>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</si>
  <si>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</si>
  <si>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</si>
  <si>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</si>
  <si>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</si>
  <si>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</si>
  <si>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</si>
  <si>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</si>
  <si>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</si>
  <si>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</si>
  <si>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</si>
  <si>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</si>
  <si>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</si>
  <si>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</si>
  <si>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</si>
  <si>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</si>
  <si>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</si>
  <si>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</si>
  <si>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</si>
  <si>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</si>
  <si>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</si>
  <si>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</si>
  <si>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</si>
  <si>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</si>
  <si>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</si>
  <si>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</si>
  <si>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</si>
  <si>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</si>
  <si>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</si>
  <si>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</si>
  <si>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</si>
  <si>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</si>
  <si>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</si>
  <si>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</si>
  <si>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</si>
  <si>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</si>
  <si>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</si>
  <si>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</si>
  <si>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</si>
  <si>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</si>
  <si>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</si>
  <si>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</si>
  <si>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</si>
  <si>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</si>
  <si>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</si>
  <si>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</si>
  <si>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</si>
  <si>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</si>
  <si>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</si>
  <si>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</si>
  <si>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</si>
  <si>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</si>
  <si>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</si>
  <si>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</si>
  <si>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</si>
  <si>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</si>
  <si>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</si>
  <si>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</si>
  <si>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</si>
  <si>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</si>
  <si>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</si>
  <si>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</si>
  <si>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</si>
  <si>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</si>
  <si>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</si>
  <si>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</si>
  <si>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</si>
  <si>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</si>
  <si>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</si>
  <si>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</si>
  <si>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</si>
  <si>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</si>
  <si>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</si>
  <si>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</si>
  <si>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</si>
  <si>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</si>
  <si>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</si>
  <si>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</si>
  <si>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</si>
  <si>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</si>
  <si>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</si>
  <si>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</si>
  <si>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</si>
  <si>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</si>
  <si>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</si>
  <si>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</si>
  <si>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</si>
  <si>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</si>
  <si>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</si>
  <si>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</si>
  <si>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</si>
  <si>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</si>
  <si>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</si>
  <si>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</si>
  <si>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</si>
  <si>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</si>
  <si>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</si>
  <si>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</si>
  <si>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</si>
  <si>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</si>
  <si>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</si>
  <si>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</si>
  <si>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</si>
  <si>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</si>
  <si>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</si>
  <si>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</si>
  <si>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</si>
  <si>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</si>
  <si>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</si>
  <si>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</si>
  <si>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</si>
  <si>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</si>
  <si>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</si>
  <si>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</si>
  <si>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</si>
  <si>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</si>
  <si>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</si>
  <si>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</si>
  <si>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</si>
  <si>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</si>
  <si>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</si>
  <si>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</si>
  <si>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</si>
  <si>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</si>
  <si>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</si>
  <si>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</si>
  <si>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</si>
  <si>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</si>
  <si>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</si>
  <si>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</si>
  <si>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</si>
  <si>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</si>
  <si>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</si>
  <si>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</si>
  <si>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</si>
  <si>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</si>
  <si>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</si>
  <si>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</si>
  <si>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</si>
  <si>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</si>
  <si>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</si>
  <si>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</si>
  <si>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</si>
  <si>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</si>
  <si>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</si>
  <si>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</si>
  <si>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</si>
  <si>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</si>
  <si>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</si>
  <si>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</si>
  <si>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</si>
  <si>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</si>
  <si>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</si>
  <si>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</si>
  <si>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</si>
  <si>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</si>
  <si>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</si>
  <si>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</si>
  <si>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</si>
  <si>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</si>
  <si>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</si>
  <si>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</si>
  <si>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</si>
  <si>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</si>
  <si>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</si>
  <si>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</si>
  <si>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</si>
  <si>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</si>
  <si>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</si>
  <si>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</si>
  <si>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</si>
  <si>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</si>
  <si>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</si>
  <si>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</si>
  <si>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</si>
  <si>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</si>
  <si>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</si>
  <si>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</si>
  <si>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</si>
  <si>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</si>
  <si>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</si>
  <si>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</si>
  <si>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</si>
  <si>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</si>
  <si>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</si>
  <si>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</si>
  <si>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</si>
  <si>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</si>
  <si>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</si>
  <si>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</si>
  <si>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</si>
  <si>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</si>
  <si>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</si>
  <si>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</si>
  <si>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</si>
  <si>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</si>
  <si>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</si>
  <si>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</si>
  <si>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</si>
  <si>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</si>
  <si>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</si>
  <si>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</si>
  <si>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</si>
  <si>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</si>
  <si>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</si>
  <si>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</si>
  <si>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</si>
  <si>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</si>
  <si>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</si>
  <si>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</si>
  <si>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</si>
  <si>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</si>
  <si>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</si>
  <si>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</si>
  <si>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</si>
  <si>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</si>
  <si>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</si>
  <si>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</si>
  <si>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</si>
  <si>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</si>
  <si>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</si>
  <si>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</si>
  <si>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</si>
  <si>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</si>
  <si>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</si>
  <si>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</si>
  <si>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</si>
  <si>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</si>
  <si>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</si>
  <si>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</si>
  <si>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</si>
  <si>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</si>
  <si>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</si>
  <si>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</si>
  <si>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</si>
  <si>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</si>
  <si>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</si>
  <si>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</si>
  <si>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</si>
  <si>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</si>
  <si>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</si>
  <si>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</si>
  <si>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</si>
  <si>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</si>
  <si>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</si>
  <si>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</si>
  <si>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</si>
  <si>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</si>
  <si>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</si>
  <si>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</si>
  <si>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</si>
  <si>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</si>
  <si>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</si>
  <si>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</si>
  <si>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</si>
  <si>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</si>
  <si>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</si>
  <si>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</si>
  <si>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</si>
  <si>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</si>
  <si>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</si>
  <si>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</si>
  <si>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</si>
  <si>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</si>
  <si>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</si>
  <si>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</si>
  <si>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</si>
  <si>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</si>
  <si>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</si>
  <si>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</si>
  <si>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</si>
  <si>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</si>
  <si>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</si>
  <si>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</si>
  <si>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</si>
  <si>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</si>
  <si>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</si>
  <si>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</si>
  <si>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</si>
  <si>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</si>
  <si>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</si>
  <si>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</si>
  <si>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</si>
  <si>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</si>
  <si>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</si>
  <si>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</si>
  <si>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</si>
  <si>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</si>
  <si>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</si>
  <si>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</si>
  <si>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</si>
  <si>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</si>
  <si>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</si>
  <si>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</si>
  <si>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</si>
  <si>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</si>
  <si>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</si>
  <si>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</si>
  <si>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</si>
  <si>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</si>
  <si>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</si>
  <si>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</si>
  <si>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</si>
  <si>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</si>
  <si>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</si>
  <si>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</si>
  <si>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</si>
  <si>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</si>
  <si>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</si>
  <si>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</si>
  <si>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</si>
  <si>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</si>
  <si>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</si>
  <si>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</si>
  <si>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</si>
  <si>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</si>
  <si>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</si>
  <si>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</si>
  <si>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</si>
  <si>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</si>
  <si>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</si>
  <si>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</si>
  <si>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</si>
  <si>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</si>
  <si>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</si>
  <si>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</si>
  <si>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</si>
  <si>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</si>
  <si>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</si>
  <si>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</si>
  <si>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</si>
  <si>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</si>
  <si>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</si>
  <si>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</si>
  <si>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</si>
  <si>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</si>
  <si>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</si>
  <si>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</si>
  <si>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</si>
  <si>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</si>
  <si>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</si>
  <si>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</si>
  <si>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</si>
  <si>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</si>
  <si>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</si>
  <si>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</si>
  <si>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</si>
  <si>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</si>
  <si>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</si>
  <si>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</si>
  <si>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</si>
  <si>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</si>
  <si>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</si>
  <si>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</si>
  <si>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</si>
  <si>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</si>
  <si>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</si>
  <si>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</si>
  <si>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</si>
  <si>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</si>
  <si>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</si>
  <si>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</si>
  <si>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</si>
  <si>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</si>
  <si>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</si>
  <si>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</si>
  <si>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</si>
  <si>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</si>
  <si>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</si>
  <si>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</si>
  <si>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</si>
  <si>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</si>
  <si>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</si>
  <si>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</si>
  <si>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</si>
  <si>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</si>
  <si>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</si>
  <si>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</si>
  <si>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</si>
  <si>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</si>
  <si>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</si>
  <si>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</si>
  <si>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</si>
  <si>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</si>
  <si>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</si>
  <si>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</si>
  <si>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</si>
  <si>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</si>
  <si>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</si>
  <si>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</si>
  <si>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</si>
  <si>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</si>
  <si>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</si>
  <si>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</si>
  <si>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</si>
  <si>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</si>
  <si>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</si>
  <si>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</si>
  <si>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</si>
  <si>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</si>
  <si>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</si>
  <si>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</si>
  <si>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</si>
  <si>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</si>
  <si>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</si>
  <si>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</si>
  <si>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</si>
  <si>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</si>
  <si>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</si>
  <si>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</si>
  <si>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</si>
  <si>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</si>
  <si>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</si>
  <si>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</si>
  <si>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</si>
  <si>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</si>
  <si>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</si>
  <si>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</si>
  <si>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</si>
  <si>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</si>
  <si>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</si>
  <si>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</si>
  <si>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</si>
  <si>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</si>
  <si>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</si>
  <si>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</si>
  <si>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</si>
  <si>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</si>
  <si>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</si>
  <si>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</si>
  <si>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</si>
  <si>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</si>
  <si>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</si>
  <si>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</si>
  <si>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</si>
  <si>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</si>
  <si>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</si>
  <si>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</si>
  <si>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</si>
  <si>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</si>
  <si>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</si>
  <si>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</si>
  <si>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</si>
  <si>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</si>
  <si>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</si>
  <si>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</si>
  <si>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</si>
  <si>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</si>
  <si>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</si>
  <si>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</si>
  <si>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</si>
  <si>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</si>
  <si>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</si>
  <si>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</si>
  <si>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</si>
  <si>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</si>
  <si>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</si>
  <si>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</si>
  <si>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</si>
  <si>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</si>
  <si>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</si>
  <si>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</si>
  <si>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</si>
  <si>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</si>
  <si>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</si>
  <si>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</si>
  <si>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</si>
  <si>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</si>
  <si>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</si>
  <si>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</si>
  <si>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</si>
  <si>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</si>
  <si>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</si>
  <si>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</si>
  <si>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</si>
  <si>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</si>
  <si>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</si>
  <si>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</si>
  <si>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</si>
  <si>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</si>
  <si>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</si>
  <si>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</si>
  <si>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</si>
  <si>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</si>
  <si>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</si>
  <si>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</si>
  <si>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</si>
  <si>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</si>
  <si>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</si>
  <si>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</si>
  <si>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</si>
  <si>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</si>
  <si>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</si>
  <si>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</si>
  <si>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</si>
  <si>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</si>
  <si>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</si>
  <si>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</si>
  <si>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</si>
  <si>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</si>
  <si>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</si>
  <si>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</si>
  <si>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</si>
  <si>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</si>
  <si>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</si>
  <si>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</si>
  <si>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</si>
  <si>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</si>
  <si>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</si>
  <si>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</si>
  <si>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</si>
  <si>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</si>
  <si>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</si>
  <si>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</si>
  <si>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</si>
  <si>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</si>
  <si>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</si>
  <si>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</si>
  <si>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</si>
  <si>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</si>
  <si>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</si>
  <si>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</si>
  <si>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</si>
  <si>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</si>
  <si>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</si>
  <si>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</si>
  <si>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</si>
  <si>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</si>
  <si>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</si>
  <si>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</si>
  <si>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</si>
  <si>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</si>
  <si>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</si>
  <si>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</si>
  <si>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</si>
  <si>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</si>
  <si>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</si>
  <si>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</si>
  <si>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</si>
  <si>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</si>
  <si>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</si>
  <si>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</si>
  <si>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</si>
  <si>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</si>
  <si>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</si>
  <si>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</si>
  <si>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</si>
  <si>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</si>
  <si>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</si>
  <si>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</si>
  <si>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</si>
  <si>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</si>
  <si>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</si>
  <si>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</si>
  <si>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</si>
  <si>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</si>
  <si>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</si>
  <si>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</si>
  <si>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</si>
  <si>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</si>
  <si>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</si>
  <si>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</si>
  <si>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</si>
  <si>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</si>
  <si>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</si>
  <si>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</si>
  <si>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</si>
  <si>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</si>
  <si>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</si>
  <si>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</si>
  <si>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</si>
  <si>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</si>
  <si>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</si>
  <si>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</si>
  <si>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</si>
  <si>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</si>
  <si>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</si>
  <si>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</si>
  <si>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</si>
  <si>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</si>
  <si>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</si>
  <si>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</si>
  <si>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</si>
  <si>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</si>
  <si>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</si>
  <si>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</si>
  <si>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</si>
  <si>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</si>
  <si>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</si>
  <si>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</si>
  <si>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</si>
  <si>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</si>
  <si>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</si>
  <si>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</si>
  <si>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</si>
  <si>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</si>
  <si>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</si>
  <si>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</si>
  <si>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</si>
  <si>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</si>
  <si>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</si>
  <si>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</si>
  <si>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</si>
  <si>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</si>
  <si>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</si>
  <si>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</si>
  <si>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</si>
  <si>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</si>
  <si>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</si>
  <si>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</si>
  <si>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</si>
  <si>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</si>
  <si>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</si>
  <si>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</si>
  <si>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</si>
  <si>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</si>
  <si>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</si>
  <si>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</si>
  <si>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</si>
  <si>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</si>
  <si>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</si>
  <si>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</si>
  <si>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</si>
  <si>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</si>
  <si>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</si>
  <si>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</si>
  <si>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</si>
  <si>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</si>
  <si>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</si>
  <si>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</si>
  <si>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</si>
  <si>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</si>
  <si>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</si>
  <si>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</si>
  <si>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</si>
  <si>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</si>
  <si>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</si>
  <si>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</si>
  <si>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</si>
  <si>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</si>
  <si>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</si>
  <si>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</si>
  <si>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</si>
  <si>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</si>
  <si>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</si>
  <si>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</si>
  <si>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</si>
  <si>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</si>
  <si>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</si>
  <si>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</si>
  <si>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</si>
  <si>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</si>
  <si>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</si>
  <si>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</si>
  <si>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</si>
  <si>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</si>
  <si>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</si>
  <si>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</si>
  <si>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</si>
  <si>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</si>
  <si>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</si>
  <si>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</si>
  <si>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</si>
  <si>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</si>
  <si>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</si>
  <si>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</si>
  <si>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</si>
  <si>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</si>
  <si>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</si>
  <si>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</si>
  <si>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</si>
  <si>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</si>
  <si>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</si>
  <si>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</si>
  <si>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</si>
  <si>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</si>
  <si>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</si>
  <si>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</si>
  <si>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</si>
  <si>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</si>
  <si>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</si>
  <si>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</si>
  <si>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</si>
  <si>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</si>
  <si>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</si>
  <si>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</si>
  <si>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</si>
  <si>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</si>
  <si>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</si>
  <si>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</si>
  <si>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</si>
  <si>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</si>
  <si>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</si>
  <si>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</si>
  <si>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</si>
  <si>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</si>
  <si>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</si>
  <si>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</si>
  <si>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</si>
  <si>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</si>
  <si>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</si>
  <si>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</si>
  <si>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</si>
  <si>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</si>
  <si>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</si>
  <si>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</si>
  <si>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</si>
  <si>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</si>
  <si>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</si>
  <si>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</si>
  <si>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</si>
  <si>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</si>
  <si>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</si>
  <si>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</si>
  <si>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</si>
  <si>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</si>
  <si>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</si>
  <si>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</si>
  <si>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</si>
  <si>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</si>
  <si>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</si>
  <si>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</si>
  <si>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</si>
  <si>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</si>
  <si>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</si>
  <si>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</si>
  <si>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</si>
  <si>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</si>
  <si>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</si>
  <si>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</si>
  <si>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</si>
  <si>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</si>
  <si>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</si>
  <si>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</si>
  <si>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</si>
  <si>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</si>
  <si>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</si>
  <si>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</si>
  <si>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</si>
  <si>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</si>
  <si>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</si>
  <si>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</si>
  <si>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</si>
  <si>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</si>
  <si>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</si>
  <si>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</si>
  <si>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</si>
  <si>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</si>
  <si>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</si>
  <si>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</si>
  <si>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</si>
  <si>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</si>
  <si>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</si>
  <si>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</si>
  <si>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</si>
  <si>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</si>
  <si>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</si>
  <si>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</si>
  <si>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</si>
  <si>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</si>
  <si>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</si>
  <si>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</si>
  <si>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</si>
  <si>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</si>
  <si>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</si>
  <si>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</si>
  <si>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</si>
  <si>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</si>
  <si>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</si>
  <si>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</si>
  <si>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</si>
  <si>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</si>
  <si>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</si>
  <si>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</si>
  <si>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</si>
  <si>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</si>
  <si>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</si>
  <si>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</si>
  <si>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</si>
  <si>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</si>
  <si>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</si>
  <si>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</si>
  <si>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</si>
  <si>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</si>
  <si>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</si>
  <si>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</si>
  <si>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</si>
  <si>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</si>
  <si>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</si>
  <si>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</si>
  <si>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</si>
  <si>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</si>
  <si>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</si>
  <si>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</si>
  <si>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</si>
  <si>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</si>
  <si>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</si>
  <si>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</si>
  <si>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</si>
  <si>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</si>
  <si>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</si>
  <si>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</si>
  <si>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</si>
  <si>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</si>
  <si>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</si>
  <si>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</si>
  <si>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</si>
  <si>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</si>
  <si>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</si>
  <si>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</si>
  <si>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</si>
  <si>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</si>
  <si>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</si>
  <si>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</si>
  <si>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</si>
  <si>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</si>
  <si>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</si>
  <si>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</si>
  <si>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</si>
  <si>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</si>
  <si>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</si>
  <si>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</si>
  <si>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</si>
  <si>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</si>
  <si>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</si>
  <si>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</si>
  <si>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</si>
  <si>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</si>
  <si>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</si>
  <si>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</si>
  <si>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</si>
  <si>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</si>
  <si>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</si>
  <si>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</si>
  <si>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</si>
  <si>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</si>
  <si>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</si>
  <si>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</si>
  <si>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</si>
  <si>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</si>
  <si>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</si>
  <si>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</si>
  <si>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</si>
  <si>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</si>
  <si>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</si>
  <si>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</si>
  <si>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</si>
  <si>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</si>
  <si>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</si>
  <si>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</si>
  <si>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</si>
  <si>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</si>
  <si>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</si>
  <si>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</si>
  <si>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</si>
  <si>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</si>
  <si>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</si>
  <si>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</si>
  <si>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</si>
  <si>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</si>
  <si>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</si>
  <si>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</si>
  <si>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</si>
  <si>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</si>
  <si>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</si>
  <si>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</si>
  <si>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</si>
  <si>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</si>
  <si>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</si>
  <si>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</si>
  <si>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</si>
  <si>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</si>
  <si>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</si>
  <si>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</si>
  <si>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</si>
  <si>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</si>
  <si>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</si>
  <si>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</si>
  <si>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</si>
  <si>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</si>
  <si>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</si>
  <si>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</si>
  <si>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</si>
  <si>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</si>
  <si>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</si>
  <si>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</si>
  <si>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</si>
  <si>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</si>
  <si>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</si>
  <si>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</si>
  <si>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</si>
  <si>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</si>
  <si>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</si>
  <si>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</si>
  <si>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</si>
  <si>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</si>
  <si>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</si>
  <si>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</si>
  <si>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</si>
  <si>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</si>
  <si>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</si>
  <si>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</si>
  <si>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</si>
  <si>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</si>
  <si>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</si>
  <si>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</si>
  <si>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</si>
  <si>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</si>
  <si>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</si>
  <si>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</si>
  <si>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</si>
  <si>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</si>
  <si>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</si>
  <si>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</si>
  <si>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</si>
  <si>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</si>
  <si>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</si>
  <si>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</si>
  <si>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</si>
  <si>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</si>
  <si>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</si>
  <si>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</si>
  <si>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</si>
  <si>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</si>
  <si>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</si>
  <si>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</si>
  <si>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</si>
  <si>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</si>
  <si>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</si>
  <si>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</si>
  <si>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</si>
  <si>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</si>
  <si>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</si>
  <si>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</si>
  <si>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</si>
  <si>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</si>
  <si>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</si>
  <si>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</si>
  <si>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</si>
  <si>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</si>
  <si>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</si>
  <si>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</si>
  <si>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</si>
  <si>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</si>
  <si>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</si>
  <si>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</si>
  <si>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</si>
  <si>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</si>
  <si>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</si>
  <si>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</si>
  <si>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</si>
  <si>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</si>
  <si>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</si>
  <si>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</si>
  <si>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</si>
  <si>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</si>
  <si>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</si>
  <si>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</si>
  <si>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</si>
  <si>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</si>
  <si>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</si>
  <si>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</si>
  <si>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</si>
  <si>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</si>
  <si>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</si>
  <si>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</si>
  <si>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</si>
  <si>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</si>
  <si>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</si>
  <si>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</si>
  <si>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</si>
  <si>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</si>
  <si>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</si>
  <si>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</si>
  <si>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</si>
  <si>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</si>
  <si>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</si>
  <si>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</si>
  <si>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</si>
  <si>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</si>
  <si>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</si>
  <si>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</si>
  <si>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</si>
  <si>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</si>
  <si>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</si>
  <si>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</si>
  <si>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</si>
  <si>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</si>
  <si>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</si>
  <si>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</si>
  <si>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</si>
  <si>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</si>
  <si>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</si>
  <si>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</si>
  <si>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</si>
  <si>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</si>
  <si>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</si>
  <si>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</si>
  <si>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</si>
  <si>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</si>
  <si>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</si>
  <si>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</si>
  <si>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</si>
  <si>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</si>
  <si>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</si>
  <si>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</si>
  <si>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</si>
  <si>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</si>
  <si>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</si>
  <si>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</si>
  <si>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</si>
  <si>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</si>
  <si>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</si>
  <si>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</si>
  <si>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</si>
  <si>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</si>
  <si>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</si>
  <si>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</si>
  <si>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</si>
  <si>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</si>
  <si>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</si>
  <si>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</si>
  <si>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</si>
  <si>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</si>
  <si>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</si>
  <si>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</si>
  <si>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</si>
  <si>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</si>
  <si>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</si>
  <si>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</si>
  <si>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</si>
  <si>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</si>
  <si>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</si>
  <si>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</si>
  <si>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</si>
  <si>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</si>
  <si>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</si>
  <si>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</si>
  <si>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</si>
  <si>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</si>
  <si>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</si>
  <si>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</si>
  <si>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</si>
  <si>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</si>
  <si>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</si>
  <si>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</si>
  <si>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</si>
  <si>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</si>
  <si>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</si>
  <si>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</si>
  <si>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</si>
  <si>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</si>
  <si>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</si>
  <si>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</si>
  <si>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</si>
  <si>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</si>
  <si>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</si>
  <si>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</si>
  <si>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</si>
  <si>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</si>
  <si>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</si>
  <si>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</si>
  <si>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</si>
  <si>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</si>
  <si>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</si>
  <si>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</si>
  <si>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</si>
  <si>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</si>
  <si>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</si>
  <si>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</si>
  <si>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</si>
  <si>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</si>
  <si>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</si>
  <si>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</si>
  <si>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</si>
  <si>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</si>
  <si>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</si>
  <si>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</si>
  <si>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</si>
  <si>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</si>
  <si>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</si>
  <si>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</si>
  <si>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</si>
  <si>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</si>
  <si>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</si>
  <si>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</si>
  <si>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</si>
  <si>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</si>
  <si>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</si>
  <si>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</si>
  <si>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</si>
  <si>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</si>
  <si>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</si>
  <si>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</si>
  <si>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</si>
  <si>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</si>
  <si>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</si>
  <si>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</si>
  <si>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</si>
  <si>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</si>
  <si>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</si>
  <si>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</si>
  <si>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</si>
  <si>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</si>
  <si>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</si>
  <si>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</si>
  <si>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</si>
  <si>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</si>
  <si>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</si>
  <si>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</si>
  <si>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</si>
  <si>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</si>
  <si>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</si>
  <si>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</si>
  <si>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</si>
  <si>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</si>
  <si>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</si>
  <si>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</si>
  <si>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</si>
  <si>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</si>
  <si>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</si>
  <si>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</si>
  <si>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</si>
  <si>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</si>
  <si>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</si>
  <si>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</si>
  <si>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</si>
  <si>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</si>
  <si>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</si>
  <si>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</si>
  <si>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</si>
  <si>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</si>
  <si>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</si>
  <si>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</si>
  <si>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</si>
  <si>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</si>
  <si>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</si>
  <si>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</si>
  <si>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</si>
  <si>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</si>
  <si>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</si>
  <si>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</si>
  <si>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</si>
  <si>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</si>
  <si>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</si>
  <si>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</si>
  <si>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</si>
  <si>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</si>
  <si>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</si>
  <si>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</si>
  <si>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</si>
  <si>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</si>
  <si>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</si>
  <si>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</si>
  <si>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</si>
  <si>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</si>
  <si>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</si>
  <si>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</si>
  <si>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</si>
  <si>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</si>
  <si>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</si>
  <si>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</si>
  <si>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</si>
  <si>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</si>
  <si>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</si>
  <si>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</si>
  <si>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</si>
  <si>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</si>
  <si>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</si>
  <si>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</si>
  <si>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</si>
  <si>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</si>
  <si>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</si>
  <si>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</si>
  <si>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</si>
  <si>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</si>
  <si>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</si>
  <si>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</si>
  <si>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</si>
  <si>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</si>
  <si>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</si>
  <si>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</si>
  <si>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</si>
  <si>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</si>
  <si>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</si>
  <si>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</si>
  <si>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</si>
  <si>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</si>
  <si>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</si>
  <si>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</si>
  <si>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</si>
  <si>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</si>
  <si>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</si>
  <si>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</si>
  <si>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</si>
  <si>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</si>
  <si>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</si>
  <si>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</si>
  <si>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</si>
  <si>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</si>
  <si>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</si>
  <si>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</si>
  <si>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</si>
  <si>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</si>
  <si>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</si>
  <si>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</si>
  <si>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</si>
  <si>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</si>
  <si>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</si>
  <si>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</si>
  <si>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</si>
  <si>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</si>
  <si>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</si>
  <si>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</si>
  <si>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</si>
  <si>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</si>
  <si>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</si>
  <si>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</si>
  <si>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</si>
  <si>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</si>
  <si>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</si>
  <si>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</si>
  <si>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</si>
  <si>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</si>
  <si>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</si>
  <si>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</si>
  <si>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</si>
  <si>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</si>
  <si>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</si>
  <si>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</si>
  <si>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</si>
  <si>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</si>
  <si>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</si>
  <si>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</si>
  <si>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</si>
  <si>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</si>
  <si>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</si>
  <si>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</si>
  <si>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</si>
  <si>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</si>
  <si>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</si>
  <si>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</si>
  <si>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</si>
  <si>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</si>
  <si>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</si>
  <si>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</si>
  <si>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</si>
  <si>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</si>
  <si>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</si>
  <si>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</si>
  <si>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</si>
  <si>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</si>
  <si>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</si>
  <si>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</si>
  <si>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</si>
  <si>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</si>
  <si>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</si>
  <si>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</si>
  <si>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</si>
  <si>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</si>
  <si>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</si>
  <si>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</si>
  <si>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</si>
  <si>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</si>
  <si>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</si>
  <si>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</si>
  <si>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</si>
  <si>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</si>
  <si>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</si>
  <si>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</si>
  <si>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</si>
  <si>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</si>
  <si>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</si>
  <si>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</si>
  <si>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</si>
  <si>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</si>
  <si>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</si>
  <si>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</si>
  <si>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</si>
  <si>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</si>
  <si>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</si>
  <si>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</si>
  <si>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</si>
  <si>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</si>
  <si>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</si>
  <si>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</si>
  <si>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</si>
  <si>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</si>
  <si>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</si>
  <si>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</si>
  <si>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</si>
  <si>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</si>
  <si>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</si>
  <si>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</si>
  <si>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</si>
  <si>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</si>
  <si>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</si>
  <si>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</si>
  <si>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</si>
  <si>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</si>
  <si>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</si>
  <si>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</si>
  <si>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</si>
  <si>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</si>
  <si>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</si>
  <si>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</si>
  <si>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</si>
  <si>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</si>
  <si>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</si>
  <si>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</si>
  <si>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</si>
  <si>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</si>
  <si>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</si>
  <si>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</si>
  <si>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</si>
  <si>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</si>
  <si>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</si>
  <si>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</si>
  <si>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</si>
  <si>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</si>
  <si>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</si>
  <si>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</si>
  <si>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</si>
  <si>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</si>
  <si>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</si>
  <si>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</si>
  <si>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</si>
  <si>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</si>
  <si>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</si>
  <si>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</si>
  <si>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</si>
  <si>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</si>
  <si>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</si>
  <si>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</si>
  <si>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</si>
  <si>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</si>
  <si>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</si>
  <si>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</si>
  <si>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</si>
  <si>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</si>
  <si>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</si>
  <si>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</si>
  <si>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</si>
  <si>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</si>
  <si>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</si>
  <si>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</si>
  <si>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</si>
  <si>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</si>
  <si>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</si>
  <si>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</si>
  <si>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</si>
  <si>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</si>
  <si>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</si>
  <si>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</si>
  <si>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</si>
  <si>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</si>
  <si>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</si>
  <si>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</si>
  <si>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</si>
  <si>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</si>
  <si>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</si>
  <si>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</si>
  <si>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</si>
  <si>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</si>
  <si>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</si>
  <si>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</si>
  <si>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</si>
  <si>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</si>
  <si>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</si>
  <si>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</si>
  <si>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</si>
  <si>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</si>
  <si>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</si>
  <si>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</si>
  <si>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</si>
  <si>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</si>
  <si>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</si>
  <si>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</si>
  <si>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</si>
  <si>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</si>
  <si>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</si>
  <si>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</si>
  <si>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</si>
  <si>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</si>
  <si>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</si>
  <si>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</si>
  <si>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</si>
  <si>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</si>
  <si>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</si>
  <si>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</si>
  <si>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</si>
  <si>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</si>
  <si>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</si>
  <si>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</si>
  <si>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</si>
  <si>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</si>
  <si>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</si>
  <si>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</si>
  <si>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</si>
  <si>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</si>
  <si>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</si>
  <si>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</si>
  <si>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</si>
  <si>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</si>
  <si>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</si>
  <si>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</si>
  <si>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</si>
  <si>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</si>
  <si>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</si>
  <si>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</si>
  <si>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</si>
  <si>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</si>
  <si>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</si>
  <si>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</si>
  <si>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</si>
  <si>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</si>
  <si>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</si>
  <si>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</si>
  <si>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</si>
  <si>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</si>
  <si>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</si>
  <si>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</si>
  <si>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</si>
  <si>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</si>
  <si>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</si>
  <si>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</si>
  <si>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</si>
  <si>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</si>
  <si>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</si>
  <si>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</si>
  <si>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</si>
  <si>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</si>
  <si>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</si>
  <si>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</si>
  <si>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</si>
  <si>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</si>
  <si>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</si>
  <si>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</si>
  <si>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</si>
  <si>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</si>
  <si>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</si>
  <si>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</si>
  <si>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</si>
  <si>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</si>
  <si>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</si>
  <si>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</si>
  <si>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</si>
  <si>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</si>
  <si>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</si>
  <si>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</si>
  <si>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</si>
  <si>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</si>
  <si>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</si>
  <si>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</si>
  <si>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</si>
  <si>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</si>
  <si>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</si>
  <si>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</si>
  <si>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</si>
  <si>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</si>
  <si>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</si>
  <si>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</si>
  <si>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</si>
  <si>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</si>
  <si>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</si>
  <si>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</si>
  <si>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</si>
  <si>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</si>
  <si>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</si>
  <si>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</si>
  <si>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</si>
  <si>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</si>
  <si>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</si>
  <si>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</si>
  <si>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</si>
  <si>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</si>
  <si>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</si>
  <si>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</si>
  <si>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</si>
  <si>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</si>
  <si>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</si>
  <si>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</si>
  <si>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</si>
  <si>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</si>
  <si>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</si>
  <si>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</si>
  <si>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</si>
  <si>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</si>
  <si>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</si>
  <si>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</si>
  <si>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</si>
  <si>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</si>
  <si>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</si>
  <si>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</si>
  <si>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</si>
  <si>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</si>
  <si>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</si>
  <si>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</si>
  <si>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</si>
  <si>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</si>
  <si>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</si>
  <si>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</si>
  <si>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</si>
  <si>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</si>
  <si>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</si>
  <si>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</si>
  <si>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</si>
  <si>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</si>
  <si>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</si>
  <si>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</si>
  <si>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</si>
  <si>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</si>
  <si>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</si>
  <si>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</si>
  <si>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</si>
  <si>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</si>
  <si>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</si>
  <si>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</si>
  <si>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</si>
  <si>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</si>
  <si>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</si>
  <si>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</si>
  <si>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</si>
  <si>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</si>
  <si>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</si>
  <si>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</si>
  <si>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</si>
  <si>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</si>
  <si>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</si>
  <si>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</si>
  <si>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</si>
  <si>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</si>
  <si>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</si>
  <si>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</si>
  <si>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</si>
  <si>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</si>
  <si>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</si>
  <si>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</si>
  <si>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</si>
  <si>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</si>
  <si>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</si>
  <si>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</si>
  <si>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</si>
  <si>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</si>
  <si>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</si>
  <si>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</si>
  <si>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</si>
  <si>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</si>
  <si>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</si>
  <si>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</si>
  <si>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</si>
  <si>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</si>
  <si>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</si>
  <si>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</si>
  <si>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</si>
  <si>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</si>
  <si>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</si>
  <si>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</si>
  <si>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</si>
  <si>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</si>
  <si>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</si>
  <si>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</si>
  <si>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</si>
  <si>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</si>
  <si>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</si>
  <si>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</si>
  <si>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</si>
  <si>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</si>
  <si>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</si>
  <si>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</si>
  <si>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</si>
  <si>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</si>
  <si>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</si>
  <si>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</si>
  <si>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</si>
  <si>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</si>
  <si>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</si>
  <si>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</si>
  <si>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</si>
  <si>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</si>
  <si>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</si>
  <si>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</si>
  <si>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</si>
  <si>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</si>
  <si>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</si>
  <si>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</si>
  <si>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</si>
  <si>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</si>
  <si>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</si>
  <si>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</si>
  <si>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</si>
  <si>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</si>
  <si>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</si>
  <si>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</si>
  <si>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</si>
  <si>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</si>
  <si>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</si>
  <si>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</si>
  <si>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</si>
  <si>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</si>
  <si>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</si>
  <si>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</si>
  <si>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</si>
  <si>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</si>
  <si>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</si>
  <si>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</si>
  <si>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</si>
  <si>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</si>
  <si>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</si>
  <si>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</si>
  <si>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</si>
  <si>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</si>
  <si>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</si>
  <si>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</si>
  <si>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</si>
  <si>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</si>
  <si>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</si>
  <si>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</si>
  <si>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</si>
  <si>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</si>
  <si>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</si>
  <si>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</si>
  <si>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</si>
  <si>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</si>
  <si>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</si>
  <si>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</si>
  <si>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</si>
  <si>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</si>
  <si>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</si>
  <si>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</si>
  <si>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</si>
  <si>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</si>
  <si>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</si>
  <si>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</si>
  <si>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</si>
  <si>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</si>
  <si>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</si>
  <si>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</si>
  <si>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</si>
  <si>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</si>
  <si>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</si>
  <si>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</si>
  <si>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</si>
  <si>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</si>
  <si>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</si>
  <si>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</si>
  <si>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</si>
  <si>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</si>
  <si>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</si>
  <si>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</si>
  <si>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</si>
  <si>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</si>
  <si>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</si>
  <si>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</si>
  <si>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</si>
  <si>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</si>
  <si>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</si>
  <si>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</si>
  <si>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</si>
  <si>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</si>
  <si>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</si>
  <si>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</si>
  <si>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</si>
  <si>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</si>
  <si>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</si>
  <si>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</si>
  <si>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</si>
  <si>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</si>
  <si>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</si>
  <si>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</si>
  <si>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</si>
  <si>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</si>
  <si>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</si>
  <si>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</si>
  <si>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</si>
  <si>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</si>
  <si>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</si>
  <si>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</si>
  <si>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</si>
  <si>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</si>
  <si>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</si>
  <si>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</si>
  <si>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</si>
  <si>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</si>
  <si>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</si>
  <si>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</si>
  <si>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</si>
  <si>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</si>
  <si>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</si>
  <si>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</si>
  <si>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</si>
  <si>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</si>
  <si>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</si>
  <si>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</si>
  <si>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</si>
  <si>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</si>
  <si>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</si>
  <si>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</si>
  <si>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</si>
  <si>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</si>
  <si>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</si>
  <si>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</si>
  <si>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</si>
  <si>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</si>
  <si>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</si>
  <si>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</si>
  <si>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</si>
  <si>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</si>
  <si>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</si>
  <si>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</si>
  <si>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</si>
  <si>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</si>
  <si>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</si>
  <si>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</si>
  <si>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</si>
  <si>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</si>
  <si>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</si>
  <si>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</si>
  <si>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</si>
  <si>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</si>
  <si>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</si>
  <si>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</si>
  <si>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</si>
  <si>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</si>
  <si>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</si>
  <si>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</si>
  <si>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</si>
  <si>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</si>
  <si>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</si>
  <si>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</si>
  <si>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</si>
  <si>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</si>
  <si>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</si>
  <si>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</si>
  <si>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</si>
  <si>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</si>
  <si>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</si>
  <si>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</si>
  <si>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</si>
  <si>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</si>
  <si>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</si>
  <si>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</si>
  <si>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</si>
  <si>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</si>
  <si>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</si>
  <si>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</si>
  <si>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</si>
  <si>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</si>
  <si>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</si>
  <si>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</si>
  <si>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</si>
  <si>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</si>
  <si>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</si>
  <si>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</si>
  <si>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</si>
  <si>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</si>
  <si>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</si>
  <si>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</si>
  <si>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</si>
  <si>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</si>
  <si>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</si>
  <si>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</si>
  <si>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</si>
  <si>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</si>
  <si>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</si>
  <si>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</si>
  <si>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</si>
  <si>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</si>
  <si>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</si>
  <si>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</si>
  <si>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</si>
  <si>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</si>
  <si>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</si>
  <si>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</si>
  <si>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</si>
  <si>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</si>
  <si>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</si>
  <si>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</si>
  <si>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</si>
  <si>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</si>
  <si>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</si>
  <si>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</si>
  <si>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</si>
  <si>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</si>
  <si>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</si>
  <si>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</si>
  <si>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</si>
  <si>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</si>
  <si>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</si>
  <si>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</si>
  <si>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</si>
  <si>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</si>
  <si>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</si>
  <si>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</si>
  <si>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</si>
  <si>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</si>
  <si>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</si>
  <si>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</si>
  <si>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</si>
  <si>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</si>
  <si>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</si>
  <si>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</si>
  <si>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</si>
  <si>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</si>
  <si>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</si>
  <si>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</si>
  <si>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</si>
  <si>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</si>
  <si>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</si>
  <si>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</si>
  <si>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</si>
  <si>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</si>
  <si>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</si>
  <si>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</si>
  <si>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</si>
  <si>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</si>
  <si>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</si>
  <si>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</si>
  <si>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</si>
  <si>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</si>
  <si>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</si>
  <si>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</si>
  <si>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</si>
  <si>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</si>
  <si>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</si>
  <si>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</si>
  <si>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</si>
  <si>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</si>
  <si>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</si>
  <si>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</si>
  <si>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</si>
  <si>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</si>
  <si>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</si>
  <si>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</si>
  <si>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</si>
  <si>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</si>
  <si>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</si>
  <si>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</si>
  <si>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</si>
  <si>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</si>
  <si>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</si>
  <si>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</si>
  <si>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</si>
  <si>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</si>
  <si>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</si>
  <si>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</si>
  <si>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</si>
  <si>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</si>
  <si>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</si>
  <si>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</si>
  <si>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</si>
  <si>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</si>
  <si>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</si>
  <si>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</si>
  <si>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</si>
  <si>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</si>
  <si>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</si>
  <si>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</si>
  <si>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</si>
  <si>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</si>
  <si>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</si>
  <si>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</si>
  <si>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</si>
  <si>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</si>
  <si>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</si>
  <si>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</si>
  <si>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</si>
  <si>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</si>
  <si>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</si>
  <si>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</si>
  <si>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</si>
  <si>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</si>
  <si>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</si>
  <si>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</si>
  <si>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</si>
  <si>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</si>
  <si>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</si>
  <si>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</si>
  <si>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</si>
  <si>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</si>
  <si>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</si>
  <si>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</si>
  <si>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</si>
  <si>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</si>
  <si>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</si>
  <si>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</si>
  <si>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</si>
  <si>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</si>
  <si>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</si>
  <si>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</si>
  <si>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</si>
  <si>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</si>
  <si>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</si>
  <si>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</si>
  <si>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</si>
  <si>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</si>
  <si>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</si>
  <si>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</si>
  <si>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</si>
  <si>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</si>
  <si>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</si>
  <si>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</si>
  <si>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</si>
  <si>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</si>
  <si>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</si>
  <si>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</si>
  <si>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</si>
  <si>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</si>
  <si>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</si>
  <si>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</si>
  <si>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</si>
  <si>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</si>
  <si>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</si>
  <si>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</si>
  <si>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</si>
  <si>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</si>
  <si>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</si>
  <si>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</si>
  <si>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</si>
  <si>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</si>
  <si>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</si>
  <si>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</si>
  <si>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</si>
  <si>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</si>
  <si>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</si>
  <si>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</si>
  <si>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</si>
  <si>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</si>
  <si>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</si>
  <si>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</si>
  <si>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</si>
  <si>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</si>
  <si>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</si>
  <si>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</si>
  <si>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</si>
  <si>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</si>
  <si>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</si>
  <si>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</si>
  <si>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</si>
  <si>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</si>
  <si>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</si>
  <si>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</si>
  <si>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</si>
  <si>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</si>
  <si>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</si>
  <si>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</si>
  <si>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</si>
  <si>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</si>
  <si>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</si>
  <si>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</si>
  <si>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</si>
  <si>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</si>
  <si>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</si>
  <si>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</si>
  <si>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</si>
  <si>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</si>
  <si>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</si>
  <si>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</si>
  <si>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</si>
  <si>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</si>
  <si>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</si>
  <si>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</si>
  <si>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</si>
  <si>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</si>
  <si>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</si>
  <si>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</si>
  <si>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</si>
  <si>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</si>
  <si>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</si>
  <si>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</si>
  <si>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</si>
  <si>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</si>
  <si>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</si>
  <si>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</si>
  <si>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</si>
  <si>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</si>
  <si>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</si>
  <si>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</si>
  <si>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</si>
  <si>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</si>
  <si>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</si>
  <si>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</si>
  <si>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</si>
  <si>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</si>
  <si>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</si>
  <si>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</si>
  <si>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</si>
  <si>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</si>
  <si>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</si>
  <si>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</si>
  <si>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</si>
  <si>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</si>
  <si>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</si>
  <si>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</si>
  <si>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</si>
  <si>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</si>
  <si>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</si>
  <si>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</si>
  <si>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</si>
  <si>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</si>
  <si>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</si>
  <si>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</si>
  <si>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</si>
  <si>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</si>
  <si>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</si>
  <si>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</si>
  <si>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</si>
  <si>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</si>
  <si>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</si>
  <si>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</si>
  <si>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</si>
  <si>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</si>
  <si>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</si>
  <si>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</si>
  <si>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</si>
  <si>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</si>
  <si>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</si>
  <si>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</si>
  <si>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</si>
  <si>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</si>
  <si>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</si>
  <si>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</si>
  <si>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</si>
  <si>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</si>
  <si>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</si>
  <si>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</si>
  <si>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</si>
  <si>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</si>
  <si>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</si>
  <si>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</si>
  <si>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</si>
  <si>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</si>
  <si>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</si>
  <si>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</si>
  <si>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</si>
  <si>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</si>
  <si>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</si>
  <si>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</si>
  <si>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</si>
  <si>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</si>
  <si>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</si>
  <si>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</si>
  <si>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</si>
  <si>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</si>
  <si>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</si>
  <si>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</si>
  <si>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</si>
  <si>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</si>
  <si>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</si>
  <si>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</si>
  <si>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</si>
  <si>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</si>
  <si>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</si>
  <si>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</si>
  <si>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</si>
  <si>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</si>
  <si>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</si>
  <si>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</si>
  <si>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</si>
  <si>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</si>
  <si>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</si>
  <si>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</si>
  <si>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</si>
  <si>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</si>
  <si>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</si>
  <si>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</si>
  <si>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</si>
  <si>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</si>
  <si>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</si>
  <si>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</si>
  <si>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</si>
  <si>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</si>
  <si>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</si>
  <si>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</si>
  <si>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</si>
  <si>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</si>
  <si>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</si>
  <si>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</si>
  <si>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</si>
  <si>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</si>
  <si>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</si>
  <si>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</si>
  <si>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</si>
  <si>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</si>
  <si>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</si>
  <si>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</si>
  <si>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</si>
  <si>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</si>
  <si>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</si>
  <si>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</si>
  <si>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</si>
  <si>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</si>
  <si>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</si>
  <si>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</si>
  <si>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</si>
  <si>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</si>
  <si>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</si>
  <si>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</si>
  <si>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</si>
  <si>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</si>
  <si>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</si>
  <si>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</si>
  <si>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</si>
  <si>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</si>
  <si>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</si>
  <si>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</si>
  <si>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</si>
  <si>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</si>
  <si>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</si>
  <si>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</si>
  <si>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</si>
  <si>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</si>
  <si>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</si>
  <si>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</si>
  <si>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</si>
  <si>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</si>
  <si>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</si>
  <si>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</si>
  <si>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</si>
  <si>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</si>
  <si>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</si>
  <si>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</si>
  <si>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</si>
  <si>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</si>
  <si>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</si>
  <si>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</si>
  <si>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</si>
  <si>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</si>
  <si>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</si>
  <si>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</si>
  <si>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</si>
  <si>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</si>
  <si>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</si>
  <si>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</si>
  <si>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</si>
  <si>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</si>
  <si>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</si>
  <si>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</si>
  <si>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</si>
  <si>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</si>
  <si>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</si>
  <si>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</si>
  <si>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</si>
  <si>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</si>
  <si>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</si>
  <si>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</si>
  <si>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</si>
  <si>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</si>
  <si>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</si>
  <si>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</si>
  <si>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</si>
  <si>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</si>
  <si>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</si>
  <si>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</si>
  <si>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</si>
  <si>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</si>
  <si>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</si>
  <si>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</si>
  <si>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</si>
  <si>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</si>
  <si>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</si>
  <si>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</si>
  <si>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</si>
  <si>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</si>
  <si>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</si>
  <si>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</si>
  <si>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</si>
  <si>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</si>
  <si>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</si>
  <si>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</si>
  <si>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</si>
  <si>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</si>
  <si>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</si>
  <si>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</si>
  <si>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</si>
  <si>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</si>
  <si>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</si>
  <si>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</si>
  <si>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</si>
  <si>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</si>
  <si>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</si>
  <si>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</si>
  <si>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</si>
  <si>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</si>
  <si>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</si>
  <si>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</si>
  <si>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</si>
  <si>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</si>
  <si>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</si>
  <si>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</si>
  <si>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</si>
  <si>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</si>
  <si>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</si>
  <si>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</si>
  <si>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</si>
  <si>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</si>
  <si>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</si>
  <si>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</si>
  <si>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</si>
  <si>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</si>
  <si>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</si>
  <si>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</si>
  <si>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</si>
  <si>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</si>
  <si>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</si>
  <si>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</si>
  <si>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</si>
  <si>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</si>
  <si>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</si>
  <si>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</si>
  <si>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</si>
  <si>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</si>
  <si>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</si>
  <si>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</si>
  <si>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</si>
  <si>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</si>
  <si>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</si>
  <si>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</si>
  <si>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</si>
  <si>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</si>
  <si>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</si>
  <si>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</si>
  <si>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</si>
  <si>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</si>
  <si>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</si>
  <si>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</si>
  <si>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</si>
  <si>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</si>
  <si>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</si>
  <si>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</si>
  <si>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</si>
  <si>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</si>
  <si>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</si>
  <si>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</si>
  <si>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</si>
  <si>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</si>
  <si>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</si>
  <si>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</si>
  <si>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</si>
  <si>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</si>
  <si>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</si>
  <si>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</si>
  <si>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</si>
  <si>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</si>
  <si>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</si>
  <si>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</si>
  <si>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</si>
  <si>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</si>
  <si>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</si>
  <si>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</si>
  <si>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</si>
  <si>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</si>
  <si>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</si>
  <si>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</si>
  <si>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</si>
  <si>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</si>
  <si>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</si>
  <si>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</si>
  <si>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</si>
  <si>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</si>
  <si>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</si>
  <si>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</si>
  <si>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</si>
  <si>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</si>
  <si>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</si>
  <si>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</si>
  <si>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</si>
  <si>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</si>
  <si>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</si>
  <si>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</si>
  <si>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</si>
  <si>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</si>
  <si>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</si>
  <si>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</si>
  <si>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</si>
  <si>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</si>
  <si>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</si>
  <si>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</si>
  <si>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</si>
  <si>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</si>
  <si>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</si>
  <si>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</si>
  <si>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</si>
  <si>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</si>
  <si>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</si>
  <si>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</si>
  <si>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</si>
  <si>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</si>
  <si>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</si>
  <si>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</si>
  <si>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</si>
  <si>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</si>
  <si>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</si>
  <si>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</si>
  <si>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</si>
  <si>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</si>
  <si>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</si>
  <si>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</si>
  <si>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</si>
  <si>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</si>
  <si>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</si>
  <si>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</si>
  <si>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</si>
  <si>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</si>
  <si>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</si>
  <si>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</si>
  <si>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</si>
  <si>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</si>
  <si>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</si>
  <si>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</si>
  <si>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</si>
  <si>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</si>
  <si>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</si>
  <si>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</si>
  <si>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</si>
  <si>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</si>
  <si>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</si>
  <si>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</si>
  <si>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</si>
  <si>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</si>
  <si>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</si>
  <si>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</si>
  <si>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</si>
  <si>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</si>
  <si>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</si>
  <si>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</si>
  <si>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</si>
  <si>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</si>
  <si>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</si>
  <si>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</si>
  <si>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</si>
  <si>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</si>
  <si>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</si>
  <si>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</si>
  <si>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</si>
  <si>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</si>
  <si>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</si>
  <si>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</si>
  <si>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</si>
  <si>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</si>
  <si>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</si>
  <si>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</si>
  <si>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</si>
  <si>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</si>
  <si>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</si>
  <si>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</si>
  <si>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</si>
  <si>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</si>
  <si>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</si>
  <si>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</si>
  <si>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</si>
  <si>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</si>
  <si>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</si>
  <si>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</si>
  <si>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</si>
  <si>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</si>
  <si>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</si>
  <si>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</si>
  <si>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</si>
  <si>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</si>
  <si>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</si>
  <si>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</si>
  <si>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</si>
  <si>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</si>
  <si>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</si>
  <si>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</si>
  <si>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</si>
  <si>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</si>
  <si>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</si>
  <si>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</si>
  <si>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</si>
  <si>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</si>
  <si>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</si>
  <si>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</si>
  <si>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</si>
  <si>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</si>
  <si>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</si>
  <si>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</si>
  <si>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</si>
  <si>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</si>
  <si>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</si>
  <si>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</si>
  <si>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</si>
  <si>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</si>
  <si>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</si>
  <si>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</si>
  <si>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</si>
  <si>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</si>
  <si>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</si>
  <si>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</si>
  <si>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</si>
  <si>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</si>
  <si>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</si>
  <si>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</si>
  <si>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</si>
  <si>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</si>
  <si>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</si>
  <si>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</si>
  <si>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</si>
  <si>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</si>
  <si>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</si>
  <si>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</si>
  <si>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</si>
  <si>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</si>
  <si>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</si>
  <si>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</si>
  <si>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</si>
  <si>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</si>
  <si>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</si>
  <si>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</si>
  <si>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</si>
  <si>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</si>
  <si>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</si>
  <si>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</si>
  <si>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</si>
  <si>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</si>
  <si>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</si>
  <si>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</si>
  <si>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</si>
  <si>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</si>
  <si>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</si>
  <si>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</si>
  <si>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</si>
  <si>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</si>
  <si>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</si>
  <si>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</si>
  <si>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</si>
  <si>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</si>
  <si>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</si>
  <si>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</si>
  <si>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</si>
  <si>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</si>
  <si>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</si>
  <si>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</si>
  <si>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</si>
  <si>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</si>
  <si>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</si>
  <si>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</si>
  <si>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</si>
  <si>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</si>
  <si>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</si>
  <si>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</si>
  <si>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</si>
  <si>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</si>
  <si>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</si>
  <si>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</si>
  <si>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</si>
  <si>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</si>
  <si>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</si>
  <si>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</si>
  <si>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</si>
  <si>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</si>
  <si>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</si>
  <si>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</si>
  <si>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</si>
  <si>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</si>
  <si>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</si>
  <si>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</si>
  <si>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</si>
  <si>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</si>
  <si>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</si>
  <si>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</si>
  <si>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</si>
  <si>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</si>
  <si>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</si>
  <si>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</si>
  <si>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</si>
  <si>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</si>
  <si>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</si>
  <si>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</si>
  <si>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</si>
  <si>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</si>
  <si>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</si>
  <si>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</si>
  <si>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</si>
  <si>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</si>
  <si>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</si>
  <si>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</si>
  <si>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</si>
  <si>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</si>
  <si>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</si>
  <si>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</si>
  <si>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</si>
  <si>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</si>
  <si>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</si>
  <si>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</si>
  <si>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</si>
  <si>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</si>
  <si>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</si>
  <si>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</si>
  <si>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</si>
  <si>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</si>
  <si>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</si>
  <si>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</si>
  <si>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</si>
  <si>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</si>
  <si>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</si>
  <si>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</si>
  <si>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</si>
  <si>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</si>
  <si>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</si>
  <si>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</si>
  <si>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</si>
  <si>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</si>
  <si>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</si>
  <si>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</si>
  <si>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</si>
  <si>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</si>
  <si>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</si>
  <si>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</si>
  <si>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</si>
  <si>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</si>
  <si>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</si>
  <si>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</si>
  <si>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</si>
  <si>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</si>
  <si>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</si>
  <si>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</si>
  <si>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</si>
  <si>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</si>
  <si>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</si>
  <si>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</si>
  <si>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</si>
  <si>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</si>
  <si>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</si>
  <si>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</si>
  <si>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</si>
  <si>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</si>
  <si>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</si>
  <si>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</si>
  <si>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</si>
  <si>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</si>
  <si>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</si>
  <si>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</si>
  <si>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</si>
  <si>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</si>
  <si>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</si>
  <si>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</si>
  <si>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</si>
  <si>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</si>
  <si>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</si>
  <si>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</si>
  <si>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</si>
  <si>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</si>
  <si>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</si>
  <si>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</si>
  <si>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</si>
  <si>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</si>
  <si>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</si>
  <si>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</si>
  <si>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</si>
  <si>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</si>
  <si>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</si>
  <si>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</si>
  <si>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</si>
  <si>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</si>
  <si>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</si>
  <si>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</si>
  <si>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</si>
  <si>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</si>
  <si>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</si>
  <si>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</si>
  <si>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</si>
  <si>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</si>
  <si>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</si>
  <si>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</si>
  <si>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</si>
  <si>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</si>
  <si>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</si>
  <si>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</si>
  <si>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</si>
  <si>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</si>
  <si>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</si>
  <si>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</si>
  <si>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</si>
  <si>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</si>
  <si>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</si>
  <si>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</si>
  <si>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</si>
  <si>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</si>
  <si>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</si>
  <si>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</si>
  <si>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</si>
  <si>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</si>
  <si>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</si>
  <si>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</si>
  <si>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</si>
  <si>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</si>
  <si>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</si>
  <si>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</si>
  <si>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</si>
  <si>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</si>
  <si>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</si>
  <si>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</si>
  <si>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</si>
  <si>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</si>
  <si>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</si>
  <si>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</si>
  <si>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</si>
  <si>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</si>
  <si>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</si>
  <si>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</si>
  <si>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</si>
  <si>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</si>
  <si>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</si>
  <si>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</si>
  <si>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</si>
  <si>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</si>
  <si>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</si>
  <si>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</si>
  <si>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</si>
  <si>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</si>
  <si>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</si>
  <si>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</si>
  <si>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</si>
  <si>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</si>
  <si>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</si>
  <si>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</si>
  <si>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</si>
  <si>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</si>
  <si>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</si>
  <si>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</si>
  <si>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</si>
  <si>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</si>
  <si>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</si>
  <si>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</si>
  <si>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</si>
  <si>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</si>
  <si>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</si>
  <si>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</si>
  <si>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</si>
  <si>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</si>
  <si>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</si>
  <si>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</si>
  <si>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</si>
  <si>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</si>
  <si>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</si>
  <si>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</si>
  <si>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</si>
  <si>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</si>
  <si>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</si>
  <si>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</si>
  <si>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</si>
  <si>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</si>
  <si>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</si>
  <si>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</si>
  <si>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</si>
  <si>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</si>
  <si>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</si>
  <si>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</si>
  <si>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</si>
  <si>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</si>
  <si>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</si>
  <si>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</si>
  <si>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</si>
  <si>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</si>
  <si>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</si>
  <si>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</si>
  <si>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</si>
  <si>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</si>
  <si>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</si>
  <si>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</si>
  <si>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</si>
  <si>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</si>
  <si>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</si>
  <si>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</si>
  <si>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</si>
  <si>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</si>
  <si>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</si>
  <si>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</si>
  <si>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</si>
  <si>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</si>
  <si>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</si>
  <si>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</si>
  <si>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</si>
  <si>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</si>
  <si>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</si>
  <si>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</si>
  <si>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</si>
  <si>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</si>
  <si>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</si>
  <si>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</si>
  <si>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</si>
  <si>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</si>
  <si>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</si>
  <si>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</si>
  <si>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</si>
  <si>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</si>
  <si>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</si>
  <si>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</si>
  <si>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</si>
  <si>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</si>
  <si>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</si>
  <si>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</si>
  <si>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</si>
  <si>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</si>
  <si>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</si>
  <si>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</si>
  <si>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</si>
  <si>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</si>
  <si>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</si>
  <si>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</si>
  <si>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</si>
  <si>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</si>
  <si>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</si>
  <si>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</si>
  <si>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</si>
  <si>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</si>
  <si>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</si>
  <si>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</si>
  <si>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</si>
  <si>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</si>
  <si>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</si>
  <si>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</si>
  <si>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</si>
  <si>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</si>
  <si>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</si>
  <si>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</si>
  <si>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</si>
  <si>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</si>
  <si>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</si>
  <si>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</si>
  <si>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</si>
  <si>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</si>
  <si>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</si>
  <si>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</si>
  <si>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</si>
  <si>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</si>
  <si>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</si>
  <si>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</si>
  <si>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</si>
  <si>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</si>
  <si>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</si>
  <si>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</si>
  <si>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</si>
  <si>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</si>
  <si>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</si>
  <si>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</si>
  <si>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</si>
  <si>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</si>
  <si>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</si>
  <si>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</si>
  <si>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</si>
  <si>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</si>
  <si>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</si>
  <si>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</si>
  <si>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</si>
  <si>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</si>
  <si>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</si>
  <si>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</si>
  <si>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</si>
  <si>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</si>
  <si>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</si>
  <si>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</si>
  <si>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</si>
  <si>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</si>
  <si>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</si>
  <si>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</si>
  <si>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</si>
  <si>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</si>
  <si>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</si>
  <si>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</si>
  <si>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</si>
  <si>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</si>
  <si>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</si>
  <si>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</si>
  <si>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</si>
  <si>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</si>
  <si>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</si>
  <si>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</si>
  <si>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</si>
  <si>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</si>
  <si>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</si>
  <si>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</si>
  <si>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</si>
  <si>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</si>
  <si>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</si>
  <si>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</si>
  <si>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</si>
  <si>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</si>
  <si>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</si>
  <si>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</si>
  <si>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</si>
  <si>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</si>
  <si>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</si>
  <si>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</si>
  <si>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</si>
  <si>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</si>
  <si>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</si>
  <si>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</si>
  <si>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</si>
  <si>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</si>
  <si>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</si>
  <si>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</si>
  <si>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</si>
  <si>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</si>
  <si>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</si>
  <si>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</si>
  <si>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</si>
  <si>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</si>
  <si>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</si>
  <si>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</si>
  <si>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</si>
  <si>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</si>
  <si>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</si>
  <si>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</si>
  <si>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</si>
  <si>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</si>
  <si>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</si>
  <si>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</si>
  <si>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</si>
  <si>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</si>
  <si>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</si>
  <si>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</si>
  <si>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</si>
  <si>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</si>
  <si>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</si>
  <si>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</si>
  <si>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</si>
  <si>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</si>
  <si>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</si>
  <si>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</si>
  <si>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</si>
  <si>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</si>
  <si>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</si>
  <si>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</si>
  <si>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</si>
  <si>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</si>
  <si>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</si>
  <si>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</si>
  <si>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</si>
  <si>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</si>
  <si>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</si>
  <si>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</si>
  <si>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</si>
  <si>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</si>
  <si>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</si>
  <si>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</si>
  <si>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</si>
  <si>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</si>
  <si>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</si>
  <si>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</si>
  <si>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</si>
  <si>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</si>
  <si>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</si>
  <si>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</si>
  <si>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</si>
  <si>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</si>
  <si>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</si>
  <si>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</si>
  <si>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</si>
  <si>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</si>
  <si>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</si>
  <si>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</si>
  <si>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</si>
  <si>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</si>
  <si>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</si>
  <si>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</si>
  <si>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</si>
  <si>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</si>
  <si>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</si>
  <si>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</si>
  <si>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</si>
  <si>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</si>
  <si>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</si>
  <si>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</si>
  <si>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</si>
  <si>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</si>
  <si>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</si>
  <si>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</si>
  <si>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</si>
  <si>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</si>
  <si>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</si>
  <si>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</si>
  <si>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</si>
  <si>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</si>
  <si>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</si>
  <si>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</si>
  <si>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</si>
  <si>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</si>
  <si>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</si>
  <si>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</si>
  <si>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</si>
  <si>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</si>
  <si>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</si>
  <si>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</si>
  <si>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</si>
  <si>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</si>
  <si>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</si>
  <si>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</si>
  <si>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</si>
  <si>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</si>
  <si>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</si>
  <si>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</si>
  <si>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</si>
  <si>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</si>
  <si>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</si>
  <si>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</si>
  <si>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</si>
  <si>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</si>
  <si>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</si>
  <si>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</si>
  <si>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</si>
  <si>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</si>
  <si>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</si>
  <si>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</si>
  <si>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</si>
  <si>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</si>
  <si>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</si>
  <si>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</si>
  <si>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</si>
  <si>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</si>
  <si>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</si>
  <si>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</si>
  <si>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</si>
  <si>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</si>
  <si>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</si>
  <si>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</si>
  <si>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</si>
  <si>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</si>
  <si>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</si>
  <si>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</si>
  <si>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</si>
  <si>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</si>
  <si>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</si>
  <si>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</si>
  <si>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</si>
  <si>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</si>
  <si>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</si>
  <si>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</si>
  <si>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</si>
  <si>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</si>
  <si>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</si>
  <si>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</si>
  <si>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</si>
  <si>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</si>
  <si>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</si>
  <si>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</si>
  <si>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</si>
  <si>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</si>
  <si>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</si>
  <si>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</si>
  <si>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</si>
  <si>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</si>
  <si>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</si>
  <si>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</si>
  <si>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</si>
  <si>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</si>
  <si>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</si>
  <si>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</si>
  <si>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</si>
  <si>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</si>
  <si>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</si>
  <si>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</si>
  <si>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</si>
  <si>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</si>
  <si>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</si>
  <si>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</si>
  <si>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</si>
  <si>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</si>
  <si>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</si>
  <si>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</si>
  <si>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</si>
  <si>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</si>
  <si>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</si>
  <si>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</si>
  <si>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</si>
  <si>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</si>
  <si>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</si>
  <si>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</si>
  <si>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</si>
  <si>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</si>
  <si>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</si>
  <si>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</si>
  <si>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</si>
  <si>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</si>
  <si>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</si>
  <si>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</si>
  <si>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</si>
  <si>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</si>
  <si>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</si>
  <si>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</si>
  <si>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</si>
  <si>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</si>
  <si>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</si>
  <si>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</si>
  <si>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</si>
  <si>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</si>
  <si>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</si>
  <si>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</si>
  <si>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</si>
  <si>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</si>
  <si>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</si>
  <si>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</si>
  <si>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</si>
  <si>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</si>
  <si>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</si>
  <si>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</si>
  <si>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</si>
  <si>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</si>
  <si>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</si>
  <si>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</si>
  <si>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</si>
  <si>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</si>
  <si>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</si>
  <si>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</si>
  <si>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</si>
  <si>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</si>
  <si>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</si>
  <si>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</si>
  <si>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</si>
  <si>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</si>
  <si>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</si>
  <si>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</si>
  <si>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</si>
  <si>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</si>
  <si>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</si>
  <si>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</si>
  <si>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</si>
  <si>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</si>
  <si>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</si>
  <si>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</si>
  <si>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</si>
  <si>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</si>
  <si>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</si>
  <si>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</si>
  <si>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</si>
  <si>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</si>
  <si>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</si>
  <si>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</si>
  <si>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</si>
  <si>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</si>
  <si>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</si>
  <si>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</si>
  <si>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</si>
  <si>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</si>
  <si>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</si>
  <si>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</si>
  <si>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</si>
  <si>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</si>
  <si>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</si>
  <si>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</si>
  <si>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</si>
  <si>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</si>
  <si>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</si>
  <si>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</si>
  <si>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</si>
  <si>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</si>
  <si>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</si>
  <si>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</si>
  <si>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</si>
  <si>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</si>
  <si>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</si>
  <si>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</si>
  <si>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</si>
  <si>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</si>
  <si>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</si>
  <si>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</si>
  <si>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</si>
  <si>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</si>
  <si>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</si>
  <si>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</si>
  <si>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</si>
  <si>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</si>
  <si>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</si>
  <si>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</si>
  <si>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</si>
  <si>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</si>
  <si>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</si>
  <si>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</si>
  <si>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</si>
  <si>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</si>
  <si>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</si>
  <si>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</si>
  <si>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</si>
  <si>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</si>
  <si>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</si>
  <si>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</si>
  <si>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</si>
  <si>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</si>
  <si>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</si>
  <si>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</si>
  <si>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</si>
  <si>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</si>
  <si>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</si>
  <si>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</si>
  <si>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</si>
  <si>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</si>
  <si>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</si>
  <si>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</si>
  <si>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</si>
  <si>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</si>
  <si>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</si>
  <si>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</si>
  <si>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</si>
  <si>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</si>
  <si>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</si>
  <si>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</si>
  <si>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</si>
  <si>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</si>
  <si>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</si>
  <si>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</si>
  <si>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</si>
  <si>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</si>
  <si>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</si>
  <si>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</si>
  <si>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</si>
  <si>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</si>
  <si>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</si>
  <si>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</si>
  <si>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</si>
  <si>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</si>
  <si>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</si>
  <si>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</si>
  <si>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</si>
  <si>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</si>
  <si>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</si>
  <si>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</si>
  <si>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</si>
  <si>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</si>
  <si>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</si>
  <si>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</si>
  <si>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</si>
  <si>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</si>
  <si>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</si>
  <si>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</si>
  <si>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</si>
  <si>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</si>
  <si>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</si>
  <si>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</si>
  <si>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</si>
  <si>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</si>
  <si>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</si>
  <si>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</si>
  <si>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</si>
  <si>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</si>
  <si>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</si>
  <si>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</si>
  <si>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</si>
  <si>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</si>
  <si>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</si>
  <si>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</si>
  <si>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</si>
  <si>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</si>
  <si>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</si>
  <si>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</si>
  <si>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</si>
  <si>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</si>
  <si>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</si>
  <si>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</si>
  <si>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</si>
  <si>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</si>
  <si>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</si>
  <si>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</si>
  <si>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</si>
  <si>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</si>
  <si>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</si>
  <si>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</si>
  <si>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</si>
  <si>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</si>
  <si>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</si>
  <si>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</si>
  <si>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</si>
  <si>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</si>
  <si>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</si>
  <si>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</si>
  <si>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</si>
  <si>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</si>
  <si>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</si>
  <si>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</si>
  <si>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</si>
  <si>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</si>
  <si>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</si>
  <si>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</si>
  <si>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</si>
  <si>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</si>
  <si>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</si>
  <si>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</si>
  <si>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</si>
  <si>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</si>
  <si>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</si>
  <si>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</si>
  <si>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</si>
  <si>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</si>
  <si>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</si>
  <si>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</si>
  <si>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</si>
  <si>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</si>
  <si>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</si>
  <si>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</si>
  <si>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</si>
  <si>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</si>
  <si>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</si>
  <si>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</si>
  <si>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</si>
  <si>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</si>
  <si>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</si>
  <si>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</si>
  <si>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</si>
  <si>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</si>
  <si>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</si>
  <si>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</si>
  <si>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</si>
  <si>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</si>
  <si>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</si>
  <si>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</si>
  <si>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</si>
  <si>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</si>
  <si>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</si>
  <si>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</si>
  <si>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</si>
  <si>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</si>
  <si>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</si>
  <si>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</si>
  <si>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</si>
  <si>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</si>
  <si>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</si>
  <si>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</si>
  <si>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</si>
  <si>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</si>
  <si>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</si>
  <si>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</si>
  <si>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</si>
  <si>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</si>
  <si>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</si>
  <si>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</si>
  <si>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</si>
  <si>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</si>
  <si>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</si>
  <si>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</si>
  <si>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</si>
  <si>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</si>
  <si>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</si>
  <si>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</si>
  <si>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</si>
  <si>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</si>
  <si>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</si>
  <si>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</si>
  <si>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</si>
  <si>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</si>
  <si>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</si>
  <si>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</si>
  <si>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</si>
  <si>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</si>
  <si>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</si>
  <si>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</si>
  <si>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</si>
  <si>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</si>
  <si>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</si>
  <si>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</si>
  <si>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</si>
  <si>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</si>
  <si>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</si>
  <si>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</si>
  <si>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</si>
  <si>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</si>
  <si>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</si>
  <si>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</si>
  <si>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</si>
  <si>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</si>
  <si>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</si>
  <si>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</si>
  <si>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</si>
  <si>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</si>
  <si>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</si>
  <si>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</si>
  <si>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</si>
  <si>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</si>
  <si>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</si>
  <si>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</si>
  <si>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</si>
  <si>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</si>
  <si>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</si>
  <si>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</si>
  <si>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</si>
  <si>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</si>
  <si>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</si>
  <si>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</si>
  <si>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</si>
  <si>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</si>
  <si>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</si>
  <si>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</si>
  <si>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</si>
  <si>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</si>
  <si>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</si>
  <si>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</si>
  <si>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</si>
  <si>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</si>
  <si>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</si>
  <si>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</si>
  <si>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</si>
  <si>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</si>
  <si>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</si>
  <si>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</si>
  <si>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</si>
  <si>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</si>
  <si>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</si>
  <si>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</si>
  <si>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</si>
  <si>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</si>
  <si>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</si>
  <si>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</si>
  <si>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</si>
  <si>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</si>
  <si>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</si>
  <si>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</si>
  <si>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</si>
  <si>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</si>
  <si>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</si>
  <si>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</si>
  <si>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</si>
  <si>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</si>
  <si>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</si>
  <si>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</si>
  <si>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</si>
  <si>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</si>
  <si>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</si>
  <si>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</si>
  <si>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</si>
  <si>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</si>
  <si>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</si>
  <si>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</si>
  <si>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</si>
  <si>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</si>
  <si>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</si>
  <si>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</si>
  <si>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</si>
  <si>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</si>
  <si>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</si>
  <si>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</si>
  <si>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</si>
  <si>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</si>
  <si>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</si>
  <si>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</si>
  <si>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</si>
  <si>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</si>
  <si>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</si>
  <si>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</si>
  <si>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</si>
  <si>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</si>
  <si>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</si>
  <si>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</si>
  <si>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</si>
  <si>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</si>
  <si>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</si>
  <si>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</si>
  <si>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</si>
  <si>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</si>
  <si>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</si>
  <si>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</si>
  <si>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</si>
  <si>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</si>
  <si>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</si>
  <si>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</si>
  <si>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</si>
  <si>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</si>
  <si>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</si>
  <si>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</si>
  <si>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</si>
  <si>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</si>
  <si>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</si>
  <si>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</si>
  <si>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</si>
  <si>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</si>
  <si>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</si>
  <si>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</si>
  <si>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</si>
  <si>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</si>
  <si>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</si>
  <si>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</si>
  <si>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</si>
  <si>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</si>
  <si>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</si>
  <si>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</si>
  <si>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</si>
  <si>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</si>
  <si>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</si>
  <si>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</si>
  <si>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</si>
  <si>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</si>
  <si>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</si>
  <si>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</si>
  <si>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</si>
  <si>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</si>
  <si>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</si>
  <si>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</si>
  <si>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</si>
  <si>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</si>
  <si>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</si>
  <si>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</si>
  <si>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</si>
  <si>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</si>
  <si>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</si>
  <si>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</si>
  <si>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</si>
  <si>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</si>
  <si>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</si>
  <si>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</si>
  <si>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</si>
  <si>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</si>
  <si>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</si>
  <si>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</si>
  <si>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</si>
  <si>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</si>
  <si>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</si>
  <si>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</si>
  <si>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</si>
  <si>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</si>
  <si>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</si>
  <si>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</si>
  <si>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</si>
  <si>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</si>
  <si>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</si>
  <si>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</si>
  <si>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</si>
  <si>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</si>
  <si>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</si>
  <si>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</si>
  <si>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</si>
  <si>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</si>
  <si>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</si>
  <si>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</si>
  <si>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</si>
  <si>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</si>
  <si>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</si>
  <si>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</si>
  <si>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</si>
  <si>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</si>
  <si>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</si>
  <si>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</si>
  <si>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</si>
  <si>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</si>
  <si>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</si>
  <si>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</si>
  <si>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</si>
  <si>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</si>
  <si>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</si>
  <si>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</si>
  <si>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</si>
  <si>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</si>
  <si>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</si>
  <si>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</si>
  <si>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</si>
  <si>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</si>
  <si>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</si>
  <si>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</si>
  <si>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</si>
  <si>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</si>
  <si>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</si>
  <si>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</si>
  <si>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</si>
  <si>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</si>
  <si>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</si>
  <si>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</si>
  <si>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</si>
  <si>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</si>
  <si>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</si>
  <si>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</si>
  <si>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</si>
  <si>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</si>
  <si>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</si>
  <si>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</si>
  <si>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</si>
  <si>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</si>
  <si>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</si>
  <si>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</si>
  <si>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</si>
  <si>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</si>
  <si>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</si>
  <si>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</si>
  <si>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</si>
  <si>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</si>
  <si>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</si>
  <si>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</si>
  <si>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</si>
  <si>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</si>
  <si>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</si>
  <si>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</si>
  <si>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</si>
  <si>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</si>
  <si>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</si>
  <si>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</si>
  <si>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</si>
  <si>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</si>
  <si>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</si>
  <si>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</si>
  <si>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</si>
  <si>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</si>
  <si>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</si>
  <si>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</si>
  <si>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</si>
  <si>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</si>
  <si>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</si>
  <si>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</si>
  <si>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</si>
  <si>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</si>
  <si>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</si>
  <si>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</si>
  <si>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</si>
  <si>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</si>
  <si>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</si>
  <si>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</si>
  <si>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</si>
  <si>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</si>
  <si>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</si>
  <si>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</si>
  <si>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</si>
  <si>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</si>
  <si>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</si>
  <si>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</si>
  <si>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</si>
  <si>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</si>
  <si>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</si>
  <si>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</si>
  <si>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</si>
  <si>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</si>
  <si>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</si>
  <si>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</si>
  <si>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</si>
  <si>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</si>
  <si>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</si>
  <si>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</si>
  <si>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</si>
  <si>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</si>
  <si>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</si>
  <si>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</si>
  <si>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</si>
  <si>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</si>
  <si>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</si>
  <si>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</si>
  <si>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</si>
  <si>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</si>
  <si>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</si>
  <si>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</si>
  <si>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</si>
  <si>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</si>
  <si>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</si>
  <si>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</si>
  <si>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</si>
  <si>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</si>
  <si>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</si>
  <si>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</si>
  <si>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</si>
  <si>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</si>
  <si>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</si>
  <si>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</si>
  <si>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</si>
  <si>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</si>
  <si>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</si>
  <si>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</si>
  <si>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</si>
  <si>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</si>
  <si>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</si>
  <si>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</si>
  <si>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</si>
  <si>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</si>
  <si>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</si>
  <si>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</si>
  <si>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</si>
  <si>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</si>
  <si>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</si>
  <si>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</si>
  <si>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</si>
  <si>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</si>
  <si>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</si>
  <si>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</si>
  <si>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</si>
  <si>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</si>
  <si>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</si>
  <si>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</si>
  <si>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</si>
  <si>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</si>
  <si>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</si>
  <si>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</si>
  <si>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</si>
  <si>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</si>
  <si>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</si>
  <si>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</si>
  <si>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</si>
  <si>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</si>
  <si>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</si>
  <si>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</si>
  <si>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</si>
  <si>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</si>
  <si>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</si>
  <si>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</si>
  <si>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</si>
  <si>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</si>
  <si>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</si>
  <si>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</si>
  <si>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</si>
  <si>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</si>
  <si>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</si>
  <si>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</si>
  <si>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</si>
  <si>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</si>
  <si>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</si>
  <si>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</si>
  <si>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</si>
  <si>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</si>
  <si>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</si>
  <si>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</si>
  <si>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</si>
  <si>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</si>
  <si>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</si>
  <si>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</si>
  <si>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</si>
  <si>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</si>
  <si>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</si>
  <si>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</si>
  <si>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</si>
  <si>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</si>
  <si>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</si>
  <si>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</si>
  <si>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</si>
  <si>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</si>
  <si>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</si>
  <si>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</si>
  <si>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</si>
  <si>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</si>
  <si>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</si>
  <si>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</si>
  <si>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</si>
  <si>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</si>
  <si>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</si>
  <si>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</si>
  <si>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</si>
  <si>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</si>
  <si>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</si>
  <si>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</si>
  <si>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</si>
  <si>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</si>
  <si>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</si>
  <si>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</si>
  <si>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</si>
  <si>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</si>
  <si>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</si>
  <si>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</si>
  <si>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</si>
  <si>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</si>
  <si>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</si>
  <si>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</si>
  <si>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</si>
  <si>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</si>
  <si>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</si>
  <si>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</si>
  <si>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</si>
  <si>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</si>
  <si>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</si>
  <si>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</si>
  <si>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</si>
  <si>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</si>
  <si>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</si>
  <si>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</si>
  <si>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</si>
  <si>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</si>
  <si>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</si>
  <si>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</si>
  <si>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</si>
  <si>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</si>
  <si>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</si>
  <si>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</si>
  <si>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</si>
  <si>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</si>
  <si>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</si>
  <si>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</si>
  <si>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</si>
  <si>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</si>
  <si>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</si>
  <si>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</si>
  <si>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</si>
  <si>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</si>
  <si>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</si>
  <si>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</si>
  <si>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</si>
  <si>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</si>
  <si>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</si>
  <si>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</si>
  <si>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</si>
  <si>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</si>
  <si>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</si>
  <si>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</si>
  <si>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</si>
  <si>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</si>
  <si>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</si>
  <si>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</si>
  <si>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</si>
  <si>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</si>
  <si>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</si>
  <si>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</si>
  <si>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</si>
  <si>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</si>
  <si>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</si>
  <si>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</si>
  <si>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</si>
  <si>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</si>
  <si>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</si>
  <si>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</si>
  <si>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</si>
  <si>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</si>
  <si>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</si>
  <si>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</si>
  <si>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</si>
  <si>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</si>
  <si>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</si>
  <si>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</si>
  <si>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</si>
  <si>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</si>
  <si>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</si>
  <si>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</si>
  <si>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</si>
  <si>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</si>
  <si>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</si>
  <si>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</si>
  <si>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</si>
  <si>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</si>
  <si>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</si>
  <si>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</si>
  <si>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</si>
  <si>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</si>
  <si>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</si>
  <si>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</si>
  <si>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</si>
  <si>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</si>
  <si>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</si>
  <si>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</si>
  <si>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</si>
  <si>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</si>
  <si>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</si>
  <si>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</si>
  <si>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</si>
  <si>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</si>
  <si>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</si>
  <si>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</si>
  <si>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</si>
  <si>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</si>
  <si>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</si>
  <si>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</si>
  <si>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</si>
  <si>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</si>
  <si>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</si>
  <si>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</si>
  <si>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</si>
  <si>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</si>
  <si>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</si>
  <si>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</si>
  <si>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</si>
  <si>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</si>
  <si>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</si>
  <si>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</si>
  <si>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</si>
  <si>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</si>
  <si>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</si>
  <si>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</si>
  <si>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</si>
  <si>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</si>
  <si>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</si>
  <si>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</si>
  <si>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</si>
  <si>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</si>
  <si>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</si>
  <si>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</si>
  <si>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</si>
  <si>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</si>
  <si>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</si>
  <si>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</si>
  <si>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</si>
  <si>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</si>
  <si>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</si>
  <si>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</si>
  <si>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</si>
  <si>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</si>
  <si>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</si>
  <si>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</si>
  <si>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</si>
  <si>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</si>
  <si>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</si>
  <si>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</si>
  <si>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</si>
  <si>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</si>
  <si>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</si>
  <si>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</si>
  <si>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</si>
  <si>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</si>
  <si>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</si>
  <si>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</si>
  <si>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</si>
  <si>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</si>
  <si>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</si>
  <si>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</si>
  <si>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</si>
  <si>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</si>
  <si>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</si>
  <si>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</si>
  <si>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</si>
  <si>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</si>
  <si>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</si>
  <si>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</si>
  <si>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</si>
  <si>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</si>
  <si>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</si>
  <si>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</si>
  <si>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</si>
  <si>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</si>
  <si>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</si>
  <si>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</si>
  <si>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</si>
  <si>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</si>
  <si>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</si>
  <si>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</si>
  <si>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</si>
  <si>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</si>
  <si>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</si>
  <si>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</si>
  <si>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</si>
  <si>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</si>
  <si>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</si>
  <si>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</si>
  <si>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</si>
  <si>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</si>
  <si>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</si>
  <si>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</si>
  <si>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</si>
  <si>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</si>
  <si>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</si>
  <si>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</si>
  <si>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</si>
  <si>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</si>
  <si>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</si>
  <si>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</si>
  <si>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</si>
  <si>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</si>
  <si>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</si>
  <si>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</si>
  <si>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</si>
  <si>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</si>
  <si>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</si>
  <si>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</si>
  <si>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</si>
  <si>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</si>
  <si>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</si>
  <si>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</si>
  <si>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</si>
  <si>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</si>
  <si>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</si>
  <si>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</si>
  <si>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</si>
  <si>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</si>
  <si>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</si>
  <si>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</si>
  <si>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</si>
  <si>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</si>
  <si>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</si>
  <si>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</si>
  <si>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</si>
  <si>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</si>
  <si>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</si>
  <si>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</si>
  <si>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</si>
  <si>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</si>
  <si>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</si>
  <si>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</si>
  <si>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</si>
  <si>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</si>
  <si>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</si>
  <si>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</si>
  <si>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</si>
  <si>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</si>
  <si>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</si>
  <si>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</si>
  <si>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</si>
  <si>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</si>
  <si>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</si>
  <si>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</si>
  <si>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</si>
  <si>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</si>
  <si>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</si>
  <si>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</si>
  <si>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</si>
  <si>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</si>
  <si>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</si>
  <si>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</si>
  <si>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</si>
  <si>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</si>
  <si>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</si>
  <si>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</si>
  <si>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</si>
  <si>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</si>
  <si>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</si>
  <si>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</si>
  <si>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</si>
  <si>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</si>
  <si>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</si>
  <si>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</si>
  <si>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</si>
  <si>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</si>
  <si>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</si>
  <si>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</si>
  <si>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</si>
  <si>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</si>
  <si>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</si>
  <si>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</si>
  <si>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</si>
  <si>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</si>
  <si>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</si>
  <si>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</si>
  <si>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</si>
  <si>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</si>
  <si>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</si>
  <si>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</si>
  <si>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</si>
  <si>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</si>
  <si>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</si>
  <si>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</si>
  <si>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</si>
  <si>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</si>
  <si>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</si>
  <si>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</si>
  <si>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</si>
  <si>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</si>
  <si>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</si>
  <si>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</si>
  <si>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</si>
  <si>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</si>
  <si>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</si>
  <si>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</si>
  <si>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</si>
  <si>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</si>
  <si>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</si>
  <si>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</si>
  <si>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</si>
  <si>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</si>
  <si>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</si>
  <si>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</si>
  <si>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</si>
  <si>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</si>
  <si>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</si>
  <si>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</si>
  <si>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</si>
  <si>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</si>
  <si>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</si>
  <si>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</si>
  <si>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</si>
  <si>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</si>
  <si>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</si>
  <si>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</si>
  <si>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</si>
  <si>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</si>
  <si>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</si>
  <si>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</si>
  <si>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</si>
  <si>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</si>
  <si>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</si>
  <si>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</si>
  <si>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</si>
  <si>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</si>
  <si>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</si>
  <si>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</si>
  <si>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</si>
  <si>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</si>
  <si>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</si>
  <si>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</si>
  <si>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</si>
  <si>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</si>
  <si>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</si>
  <si>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</si>
  <si>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</si>
  <si>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</si>
  <si>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</si>
  <si>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</si>
  <si>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</si>
  <si>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</si>
  <si>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</si>
  <si>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</si>
  <si>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</si>
  <si>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</si>
  <si>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</si>
  <si>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</si>
  <si>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</si>
  <si>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</si>
  <si>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</si>
  <si>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</si>
  <si>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</si>
  <si>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</si>
  <si>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</si>
  <si>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</si>
  <si>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</si>
  <si>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</si>
  <si>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</si>
  <si>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</si>
  <si>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</si>
  <si>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</si>
  <si>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</si>
  <si>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</si>
  <si>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</si>
  <si>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</si>
  <si>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</si>
  <si>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</si>
  <si>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</si>
  <si>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</si>
  <si>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</si>
  <si>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</si>
  <si>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</si>
  <si>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</si>
  <si>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</si>
  <si>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</si>
  <si>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</si>
  <si>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</si>
  <si>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</si>
  <si>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</si>
  <si>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</si>
  <si>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</si>
  <si>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</si>
  <si>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</si>
  <si>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</si>
  <si>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</si>
  <si>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</si>
  <si>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</si>
  <si>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</si>
  <si>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</si>
  <si>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</si>
  <si>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</si>
  <si>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</si>
  <si>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</si>
  <si>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</si>
  <si>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</si>
  <si>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</si>
  <si>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</si>
  <si>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</si>
  <si>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</si>
  <si>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</si>
  <si>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</si>
  <si>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</si>
  <si>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</si>
  <si>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</si>
  <si>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</si>
  <si>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</si>
  <si>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</si>
  <si>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</si>
  <si>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</si>
  <si>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</si>
  <si>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</si>
  <si>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</si>
  <si>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</si>
  <si>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</si>
  <si>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</si>
  <si>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</si>
  <si>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</si>
  <si>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</si>
  <si>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</si>
  <si>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</si>
  <si>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</si>
  <si>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</si>
  <si>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</si>
  <si>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</si>
  <si>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</si>
  <si>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</si>
  <si>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</si>
  <si>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</si>
  <si>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</si>
  <si>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</si>
  <si>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</si>
  <si>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</si>
  <si>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</si>
  <si>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</si>
  <si>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</si>
  <si>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</si>
  <si>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</si>
  <si>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</si>
  <si>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</si>
  <si>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</si>
  <si>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</si>
  <si>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</si>
  <si>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</si>
  <si>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</si>
  <si>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</si>
  <si>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</si>
  <si>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</si>
  <si>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</si>
  <si>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</si>
  <si>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</si>
  <si>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</si>
  <si>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</si>
  <si>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</si>
  <si>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</si>
  <si>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</si>
  <si>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</si>
  <si>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</si>
  <si>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</si>
  <si>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</si>
  <si>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</si>
  <si>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</si>
  <si>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</si>
  <si>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</si>
  <si>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</si>
  <si>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</si>
  <si>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</si>
  <si>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</si>
  <si>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</si>
  <si>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</si>
  <si>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</si>
  <si>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</si>
  <si>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</si>
  <si>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</si>
  <si>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</si>
  <si>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</si>
  <si>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</si>
  <si>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</si>
  <si>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</si>
  <si>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</si>
  <si>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</si>
  <si>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</si>
  <si>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</si>
  <si>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</si>
  <si>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</si>
  <si>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</si>
  <si>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</si>
  <si>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</si>
  <si>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</si>
  <si>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</si>
  <si>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</si>
  <si>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</si>
  <si>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</si>
  <si>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</si>
  <si>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</si>
  <si>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</si>
  <si>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</si>
  <si>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</si>
  <si>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</si>
  <si>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</si>
  <si>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</si>
  <si>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</si>
  <si>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</si>
  <si>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</si>
  <si>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</si>
  <si>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</si>
  <si>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</si>
  <si>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</si>
  <si>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</si>
  <si>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</si>
  <si>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</si>
  <si>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</si>
  <si>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</si>
  <si>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</si>
  <si>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</si>
  <si>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</si>
  <si>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</si>
  <si>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</si>
  <si>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</si>
  <si>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</si>
  <si>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</si>
  <si>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</si>
  <si>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</si>
  <si>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</si>
  <si>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</si>
  <si>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</si>
  <si>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</si>
  <si>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</si>
  <si>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</si>
  <si>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</si>
  <si>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</si>
  <si>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</si>
  <si>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</si>
  <si>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</si>
  <si>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</si>
  <si>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</si>
  <si>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</si>
  <si>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</si>
  <si>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</si>
  <si>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</si>
  <si>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</si>
  <si>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</si>
  <si>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</si>
  <si>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</si>
  <si>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</si>
  <si>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</si>
  <si>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</si>
  <si>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</si>
  <si>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</si>
  <si>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</si>
  <si>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</si>
  <si>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</si>
  <si>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</si>
  <si>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</si>
  <si>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</si>
  <si>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</si>
  <si>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</si>
  <si>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</si>
  <si>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</si>
  <si>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</si>
  <si>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</si>
  <si>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</si>
  <si>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</si>
  <si>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</si>
  <si>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</si>
  <si>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</si>
  <si>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</si>
  <si>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</si>
  <si>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</si>
  <si>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</si>
  <si>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</si>
  <si>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</si>
  <si>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</si>
  <si>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</si>
  <si>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</si>
  <si>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</si>
  <si>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</si>
  <si>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</si>
  <si>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</si>
  <si>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</si>
  <si>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</si>
  <si>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</si>
  <si>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</si>
  <si>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</si>
  <si>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</si>
  <si>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</si>
  <si>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</si>
  <si>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</si>
  <si>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</si>
  <si>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</si>
  <si>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</si>
  <si>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</si>
  <si>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</si>
  <si>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</si>
  <si>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</si>
  <si>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</si>
  <si>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</si>
  <si>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</si>
  <si>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</si>
  <si>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</si>
  <si>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</si>
  <si>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</si>
  <si>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</si>
  <si>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</si>
  <si>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</si>
  <si>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</si>
  <si>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</si>
  <si>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</si>
  <si>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</si>
  <si>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</si>
  <si>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</si>
  <si>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</si>
  <si>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</si>
  <si>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</si>
  <si>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</si>
  <si>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</si>
  <si>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</si>
  <si>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</si>
  <si>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</si>
  <si>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</si>
  <si>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</si>
  <si>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</si>
  <si>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</si>
  <si>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</si>
  <si>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</si>
  <si>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</si>
  <si>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</si>
  <si>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</si>
  <si>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</si>
  <si>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</si>
  <si>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</si>
  <si>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</si>
  <si>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</si>
  <si>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</si>
  <si>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</si>
  <si>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</si>
  <si>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</si>
  <si>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</si>
  <si>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</si>
  <si>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</si>
  <si>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</si>
  <si>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</si>
  <si>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</si>
  <si>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</si>
  <si>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</si>
  <si>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</si>
  <si>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</si>
  <si>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</si>
  <si>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</si>
  <si>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</si>
  <si>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</si>
  <si>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</si>
  <si>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</si>
  <si>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</si>
  <si>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</si>
  <si>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</si>
  <si>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</si>
  <si>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</si>
  <si>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</si>
  <si>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</si>
  <si>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</si>
  <si>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</si>
  <si>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</si>
  <si>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</si>
  <si>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</si>
  <si>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</si>
  <si>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</si>
  <si>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</si>
  <si>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</si>
  <si>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</si>
  <si>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</si>
  <si>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</si>
  <si>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</si>
  <si>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</si>
  <si>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</si>
  <si>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</si>
  <si>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</si>
  <si>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</si>
  <si>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</si>
  <si>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</si>
  <si>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</si>
  <si>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</si>
  <si>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</si>
  <si>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</si>
  <si>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</si>
  <si>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</si>
  <si>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</si>
  <si>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</si>
  <si>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</si>
  <si>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</si>
  <si>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</si>
  <si>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</si>
  <si>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</si>
  <si>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</si>
  <si>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</si>
  <si>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</si>
  <si>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</si>
  <si>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</si>
  <si>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</si>
  <si>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</si>
  <si>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</si>
  <si>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</si>
  <si>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</si>
  <si>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</si>
  <si>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</si>
  <si>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</si>
  <si>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</si>
  <si>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</si>
  <si>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</si>
  <si>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</si>
  <si>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</si>
  <si>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</si>
  <si>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</si>
  <si>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</si>
  <si>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</si>
  <si>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</si>
  <si>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</si>
  <si>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</si>
  <si>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</si>
  <si>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</si>
  <si>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</si>
  <si>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</si>
  <si>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</si>
  <si>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</si>
  <si>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</si>
  <si>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</si>
  <si>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</si>
  <si>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</si>
  <si>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</si>
  <si>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</si>
  <si>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</si>
  <si>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</si>
  <si>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</si>
  <si>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</si>
  <si>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</si>
  <si>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</si>
  <si>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</si>
  <si>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</si>
  <si>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</si>
  <si>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</si>
  <si>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</si>
  <si>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</si>
  <si>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</si>
  <si>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</si>
  <si>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</si>
  <si>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</si>
  <si>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</si>
  <si>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</si>
  <si>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</si>
  <si>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</si>
  <si>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</si>
  <si>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</si>
  <si>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</si>
  <si>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</si>
  <si>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</si>
  <si>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</si>
  <si>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</si>
  <si>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</si>
  <si>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</si>
  <si>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</si>
  <si>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</si>
  <si>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</si>
  <si>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</si>
  <si>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</si>
  <si>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</si>
  <si>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</si>
  <si>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</si>
  <si>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</si>
  <si>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</si>
  <si>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</si>
  <si>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</si>
  <si>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</si>
  <si>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</si>
  <si>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</si>
  <si>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</si>
  <si>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</si>
  <si>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</si>
  <si>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</si>
  <si>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</si>
  <si>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</si>
  <si>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</si>
  <si>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</si>
  <si>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</si>
  <si>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</si>
  <si>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</si>
  <si>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</si>
  <si>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</si>
  <si>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</si>
  <si>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</si>
  <si>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</si>
  <si>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</si>
  <si>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</si>
  <si>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</si>
  <si>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</si>
  <si>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</si>
  <si>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</si>
  <si>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</si>
  <si>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</si>
  <si>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</si>
  <si>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</si>
  <si>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</si>
  <si>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</si>
  <si>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</si>
  <si>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</si>
  <si>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</si>
  <si>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</si>
  <si>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</si>
  <si>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</si>
  <si>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</si>
  <si>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</si>
  <si>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</si>
  <si>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</si>
  <si>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</si>
  <si>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</si>
  <si>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</si>
  <si>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</si>
  <si>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</si>
  <si>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</si>
  <si>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</si>
  <si>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</si>
  <si>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</si>
  <si>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</si>
  <si>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</si>
  <si>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</si>
  <si>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</si>
  <si>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</si>
  <si>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</si>
  <si>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</si>
  <si>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</si>
  <si>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</si>
  <si>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</si>
  <si>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</si>
  <si>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</si>
  <si>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</si>
  <si>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</si>
  <si>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</si>
  <si>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</si>
  <si>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</si>
  <si>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</si>
  <si>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</si>
  <si>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</si>
  <si>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</si>
  <si>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</si>
  <si>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</si>
  <si>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</si>
  <si>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</si>
  <si>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</si>
  <si>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</si>
  <si>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</si>
  <si>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</si>
  <si>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</si>
  <si>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</si>
  <si>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</si>
  <si>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</si>
  <si>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</si>
  <si>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</si>
  <si>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</si>
  <si>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</si>
  <si>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</si>
  <si>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</si>
  <si>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</si>
  <si>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</si>
  <si>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</si>
  <si>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</si>
  <si>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</si>
  <si>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</si>
  <si>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</si>
  <si>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</si>
  <si>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</si>
  <si>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</si>
  <si>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</si>
  <si>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</si>
  <si>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</si>
  <si>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</si>
  <si>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</si>
  <si>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</si>
  <si>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</si>
  <si>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</si>
  <si>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</si>
  <si>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</si>
  <si>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</si>
  <si>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</si>
  <si>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</si>
  <si>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</si>
  <si>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</si>
  <si>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</si>
  <si>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</si>
  <si>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</si>
  <si>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</si>
  <si>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</si>
  <si>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</si>
  <si>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</si>
  <si>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</si>
  <si>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</si>
  <si>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</si>
  <si>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</si>
  <si>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</si>
  <si>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</si>
  <si>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</si>
  <si>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</si>
  <si>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</si>
  <si>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</si>
  <si>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</si>
  <si>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</si>
  <si>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</si>
  <si>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</si>
  <si>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</si>
  <si>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</si>
  <si>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</si>
  <si>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</si>
  <si>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</si>
  <si>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</si>
  <si>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</si>
  <si>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</si>
  <si>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</si>
  <si>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</si>
  <si>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</si>
  <si>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</si>
  <si>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</si>
  <si>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</si>
  <si>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</si>
  <si>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</si>
  <si>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</si>
  <si>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</si>
  <si>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</si>
  <si>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</si>
  <si>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</si>
  <si>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</si>
  <si>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</si>
  <si>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</si>
  <si>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</si>
  <si>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</si>
  <si>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</si>
  <si>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</si>
  <si>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</si>
  <si>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</si>
  <si>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</si>
  <si>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</si>
  <si>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</si>
  <si>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</si>
  <si>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</si>
  <si>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</si>
  <si>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</si>
  <si>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</si>
  <si>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</si>
  <si>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</si>
  <si>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</si>
  <si>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</si>
  <si>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</si>
  <si>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</si>
  <si>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</si>
  <si>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</si>
  <si>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</si>
  <si>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</si>
  <si>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</si>
  <si>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</si>
  <si>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</si>
  <si>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</si>
  <si>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</si>
  <si>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</si>
  <si>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</si>
  <si>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</si>
  <si>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</si>
  <si>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</si>
  <si>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</si>
  <si>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</si>
  <si>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</si>
  <si>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</si>
  <si>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</si>
  <si>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</si>
  <si>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</si>
  <si>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</si>
  <si>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</si>
  <si>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</si>
  <si>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</si>
  <si>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</si>
  <si>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</si>
  <si>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</si>
  <si>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</si>
  <si>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</si>
  <si>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</si>
  <si>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</si>
  <si>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</si>
  <si>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</si>
  <si>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</si>
  <si>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</si>
  <si>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</si>
  <si>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</si>
  <si>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</si>
  <si>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</si>
  <si>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</si>
  <si>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</si>
  <si>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</si>
  <si>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</si>
  <si>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</si>
  <si>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</si>
  <si>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</si>
  <si>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</si>
  <si>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</si>
  <si>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</si>
  <si>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</si>
  <si>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</si>
  <si>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</si>
  <si>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</si>
  <si>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</si>
  <si>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</si>
  <si>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</si>
  <si>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</si>
  <si>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</si>
  <si>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</si>
  <si>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</si>
  <si>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</si>
  <si>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</si>
  <si>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</si>
  <si>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</si>
  <si>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</si>
  <si>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</si>
  <si>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</si>
  <si>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</si>
  <si>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</si>
  <si>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</si>
  <si>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</si>
  <si>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</si>
  <si>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</si>
  <si>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</si>
  <si>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</si>
  <si>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</si>
  <si>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</si>
  <si>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</si>
  <si>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</si>
  <si>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</si>
  <si>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</si>
  <si>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</si>
  <si>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</si>
  <si>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</si>
  <si>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</si>
  <si>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</si>
  <si>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</si>
  <si>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</si>
  <si>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</si>
  <si>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</si>
  <si>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</si>
  <si>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</si>
  <si>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</si>
  <si>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</si>
  <si>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</si>
  <si>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</si>
  <si>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</si>
  <si>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</si>
  <si>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</si>
  <si>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</si>
  <si>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</si>
  <si>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</si>
  <si>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</si>
  <si>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</si>
  <si>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</si>
  <si>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</si>
  <si>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</si>
  <si>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</si>
  <si>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</si>
  <si>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</si>
  <si>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</si>
  <si>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</si>
  <si>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</si>
  <si>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</si>
  <si>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</si>
  <si>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</si>
  <si>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</si>
  <si>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</si>
  <si>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</si>
  <si>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</si>
  <si>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</si>
  <si>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</si>
  <si>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</si>
  <si>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</si>
  <si>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</si>
  <si>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</si>
  <si>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</si>
  <si>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</si>
  <si>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</si>
  <si>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</si>
  <si>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</si>
  <si>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</si>
  <si>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</si>
  <si>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</si>
  <si>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</si>
  <si>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</si>
  <si>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</si>
  <si>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</si>
  <si>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</si>
  <si>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</si>
  <si>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</si>
  <si>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</si>
  <si>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</si>
  <si>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</si>
  <si>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</si>
  <si>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</si>
  <si>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</si>
  <si>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</si>
  <si>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</si>
  <si>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</si>
  <si>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</si>
  <si>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</si>
  <si>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</si>
  <si>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</si>
  <si>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</si>
  <si>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</si>
  <si>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</si>
  <si>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</si>
  <si>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</si>
  <si>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</si>
  <si>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</si>
  <si>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</si>
  <si>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</si>
  <si>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</si>
  <si>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</si>
  <si>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</si>
  <si>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</si>
  <si>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</si>
  <si>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</si>
  <si>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</si>
  <si>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</si>
  <si>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</si>
  <si>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</si>
  <si>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</si>
  <si>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</si>
  <si>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</si>
  <si>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</si>
  <si>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</si>
  <si>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</si>
  <si>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</si>
  <si>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</si>
  <si>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</si>
  <si>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</si>
  <si>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</si>
  <si>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</si>
  <si>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</si>
  <si>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</si>
  <si>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</si>
  <si>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</si>
  <si>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</si>
  <si>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</si>
  <si>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</si>
  <si>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</si>
  <si>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</si>
  <si>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</si>
  <si>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</si>
  <si>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</si>
  <si>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</si>
  <si>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</si>
  <si>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</si>
  <si>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</si>
  <si>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</si>
  <si>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</si>
  <si>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</si>
  <si>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</si>
  <si>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</si>
  <si>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</si>
  <si>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</si>
  <si>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</si>
  <si>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</si>
  <si>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</si>
  <si>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</si>
  <si>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</si>
  <si>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</si>
  <si>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</si>
  <si>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</si>
  <si>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</si>
  <si>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</si>
  <si>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</si>
  <si>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</si>
  <si>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</si>
  <si>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</si>
  <si>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</si>
  <si>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</si>
  <si>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</si>
  <si>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</si>
  <si>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</si>
  <si>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</si>
  <si>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</si>
  <si>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</si>
  <si>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</si>
  <si>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</si>
  <si>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</si>
  <si>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</si>
  <si>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</si>
  <si>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</si>
  <si>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</si>
  <si>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</si>
  <si>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</si>
  <si>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</si>
  <si>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</si>
  <si>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</si>
  <si>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</si>
  <si>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</si>
  <si>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</si>
  <si>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</si>
  <si>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</si>
  <si>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</si>
  <si>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</si>
  <si>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</si>
  <si>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</si>
  <si>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</si>
  <si>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</si>
  <si>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</si>
  <si>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</si>
  <si>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</si>
  <si>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</si>
  <si>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</si>
  <si>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</si>
  <si>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</si>
  <si>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</si>
  <si>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</si>
  <si>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</si>
  <si>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</si>
  <si>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</si>
  <si>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</si>
  <si>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</si>
  <si>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</si>
  <si>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</si>
  <si>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</si>
  <si>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</si>
  <si>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</si>
  <si>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</si>
  <si>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</si>
  <si>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</si>
  <si>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</si>
  <si>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</si>
  <si>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</si>
  <si>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</si>
  <si>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</si>
  <si>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</si>
  <si>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</si>
  <si>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</si>
  <si>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</si>
  <si>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</si>
  <si>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</si>
  <si>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</si>
  <si>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</si>
  <si>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</si>
  <si>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</si>
  <si>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</si>
  <si>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</si>
  <si>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</si>
  <si>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</si>
  <si>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</si>
  <si>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</si>
  <si>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</si>
  <si>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</si>
  <si>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</si>
  <si>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</si>
  <si>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</si>
  <si>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</si>
  <si>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</si>
  <si>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</si>
  <si>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</si>
  <si>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</si>
  <si>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</si>
  <si>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</si>
  <si>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</si>
  <si>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</si>
  <si>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</si>
  <si>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</si>
  <si>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</si>
  <si>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</si>
  <si>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</si>
  <si>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</si>
  <si>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</si>
  <si>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</si>
  <si>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</si>
  <si>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</si>
  <si>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</si>
  <si>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</si>
  <si>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</si>
  <si>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</si>
  <si>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</si>
  <si>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</si>
  <si>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</si>
  <si>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</si>
  <si>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</si>
  <si>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</si>
  <si>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</si>
  <si>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</si>
  <si>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</si>
  <si>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</si>
  <si>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</si>
  <si>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</si>
  <si>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</si>
  <si>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</si>
  <si>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</si>
  <si>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</si>
  <si>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</si>
  <si>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</si>
  <si>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</si>
  <si>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</si>
  <si>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</si>
  <si>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</si>
  <si>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</si>
  <si>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</si>
  <si>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</si>
  <si>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</si>
  <si>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</si>
  <si>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</si>
  <si>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</si>
  <si>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</si>
  <si>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</si>
  <si>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</si>
  <si>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</si>
  <si>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</si>
  <si>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</si>
  <si>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</si>
  <si>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</si>
  <si>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</si>
  <si>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</si>
  <si>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</si>
  <si>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</si>
  <si>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</si>
  <si>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</si>
  <si>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</si>
  <si>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</si>
  <si>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</si>
  <si>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</si>
  <si>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</si>
  <si>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</si>
  <si>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</si>
  <si>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</si>
  <si>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</si>
  <si>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</si>
  <si>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</si>
  <si>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</si>
  <si>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</si>
  <si>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</si>
  <si>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</si>
  <si>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</si>
  <si>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</si>
  <si>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</si>
  <si>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</si>
  <si>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</si>
  <si>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</si>
  <si>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</si>
  <si>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</si>
  <si>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</si>
  <si>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</si>
  <si>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</si>
  <si>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</si>
  <si>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</si>
  <si>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</si>
  <si>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</si>
  <si>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</si>
  <si>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</si>
  <si>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</si>
  <si>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</si>
  <si>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</si>
  <si>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</si>
  <si>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</si>
  <si>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</si>
  <si>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</si>
  <si>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</si>
  <si>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</si>
  <si>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</si>
  <si>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</si>
  <si>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</si>
  <si>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</si>
  <si>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</si>
  <si>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</si>
  <si>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</si>
  <si>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</si>
  <si>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</si>
  <si>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</si>
  <si>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</si>
  <si>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</si>
  <si>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</si>
  <si>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</si>
  <si>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</si>
  <si>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</si>
  <si>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</si>
  <si>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</si>
  <si>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</si>
  <si>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</si>
  <si>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</si>
  <si>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</si>
  <si>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</si>
  <si>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</si>
  <si>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</si>
  <si>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</si>
  <si>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</si>
  <si>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</si>
  <si>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</si>
  <si>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</si>
  <si>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</si>
  <si>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</si>
  <si>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</si>
  <si>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</si>
  <si>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</si>
  <si>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</si>
  <si>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</si>
  <si>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</si>
  <si>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</si>
  <si>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</si>
  <si>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</si>
  <si>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</si>
  <si>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</si>
  <si>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</si>
  <si>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</si>
  <si>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</si>
  <si>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</si>
  <si>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</si>
  <si>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</si>
  <si>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</si>
  <si>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</si>
  <si>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</si>
  <si>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</si>
  <si>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</si>
  <si>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</si>
  <si>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</si>
  <si>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</si>
  <si>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</si>
  <si>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</si>
  <si>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</si>
  <si>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</si>
  <si>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</si>
  <si>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</si>
  <si>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</si>
  <si>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</si>
  <si>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</si>
  <si>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</si>
  <si>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</si>
  <si>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</si>
  <si>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</si>
  <si>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</si>
  <si>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</si>
  <si>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</si>
  <si>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</si>
  <si>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</si>
  <si>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</si>
  <si>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</si>
  <si>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</si>
  <si>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</si>
  <si>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</si>
  <si>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</si>
  <si>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</si>
  <si>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</si>
  <si>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</si>
  <si>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</si>
  <si>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</si>
  <si>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</si>
  <si>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</si>
  <si>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</si>
  <si>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</si>
  <si>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</si>
  <si>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</si>
  <si>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</si>
  <si>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</si>
  <si>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</si>
  <si>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</si>
  <si>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</si>
  <si>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</si>
  <si>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</si>
  <si>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</si>
  <si>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</si>
  <si>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</si>
  <si>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</si>
  <si>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</si>
  <si>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</si>
  <si>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</si>
  <si>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</si>
  <si>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</si>
  <si>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</si>
  <si>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</si>
  <si>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</si>
  <si>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</si>
  <si>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</si>
  <si>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</si>
  <si>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</si>
  <si>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</si>
  <si>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</si>
  <si>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</si>
  <si>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</si>
  <si>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</si>
  <si>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</si>
  <si>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</si>
  <si>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</si>
  <si>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</si>
  <si>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</si>
  <si>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</si>
  <si>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</si>
  <si>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</si>
  <si>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</si>
  <si>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</si>
  <si>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</si>
  <si>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</si>
  <si>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</si>
  <si>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</si>
  <si>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</si>
  <si>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</si>
  <si>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</si>
  <si>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</si>
  <si>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</si>
  <si>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</si>
  <si>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</si>
  <si>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</si>
  <si>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</si>
  <si>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</si>
  <si>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</si>
  <si>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</si>
  <si>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</si>
  <si>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</si>
  <si>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</si>
  <si>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</si>
  <si>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</si>
  <si>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</si>
  <si>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</si>
  <si>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</si>
  <si>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</si>
  <si>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</si>
  <si>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</si>
  <si>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</si>
  <si>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</si>
  <si>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</si>
  <si>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</si>
  <si>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</si>
  <si>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</si>
  <si>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</si>
  <si>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</si>
  <si>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</si>
  <si>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</si>
  <si>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</si>
  <si>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</si>
  <si>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</si>
  <si>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</si>
  <si>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</si>
  <si>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</si>
  <si>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</si>
  <si>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</si>
  <si>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</si>
  <si>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</si>
  <si>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</si>
  <si>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</si>
  <si>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</si>
  <si>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</si>
  <si>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</si>
  <si>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</si>
  <si>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</si>
  <si>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</si>
  <si>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</si>
  <si>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</si>
  <si>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</si>
  <si>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</si>
  <si>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</si>
  <si>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</si>
  <si>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</si>
  <si>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</si>
  <si>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</si>
  <si>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</si>
  <si>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</si>
  <si>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</si>
  <si>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</si>
  <si>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</si>
  <si>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</si>
  <si>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</si>
  <si>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</si>
  <si>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</si>
  <si>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</si>
  <si>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</si>
  <si>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</si>
  <si>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</si>
  <si>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</si>
  <si>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</si>
  <si>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</si>
  <si>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</si>
  <si>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</si>
  <si>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</si>
  <si>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</si>
  <si>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</si>
  <si>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</si>
  <si>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</si>
  <si>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</si>
  <si>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</si>
  <si>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</si>
  <si>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</si>
  <si>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</si>
  <si>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</si>
  <si>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</si>
  <si>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</si>
  <si>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</si>
  <si>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</si>
  <si>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</si>
  <si>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</si>
  <si>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</si>
  <si>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</si>
  <si>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</si>
  <si>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</si>
  <si>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</si>
  <si>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</si>
  <si>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</si>
  <si>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</si>
  <si>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</si>
  <si>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</si>
  <si>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</si>
  <si>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</si>
  <si>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</si>
  <si>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</si>
  <si>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</si>
  <si>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</si>
  <si>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</si>
  <si>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</si>
  <si>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</si>
  <si>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</si>
  <si>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</si>
  <si>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</si>
  <si>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</si>
  <si>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</si>
  <si>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</si>
  <si>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</si>
  <si>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</si>
  <si>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</si>
  <si>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</si>
  <si>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</si>
  <si>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</si>
  <si>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</si>
  <si>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</si>
  <si>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</si>
  <si>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</si>
  <si>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</si>
  <si>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</si>
  <si>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</si>
  <si>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</si>
  <si>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</si>
  <si>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</si>
  <si>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</si>
  <si>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</si>
  <si>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</si>
  <si>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</si>
  <si>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</si>
  <si>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</si>
  <si>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</si>
  <si>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</si>
  <si>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</si>
  <si>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</si>
  <si>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</si>
  <si>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</si>
  <si>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</si>
  <si>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</si>
  <si>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</si>
  <si>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</si>
  <si>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</si>
  <si>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</si>
  <si>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</si>
  <si>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</si>
  <si>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</si>
  <si>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</si>
  <si>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</si>
  <si>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</si>
  <si>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</si>
  <si>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</si>
  <si>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</si>
  <si>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</si>
  <si>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</si>
  <si>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</si>
  <si>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</si>
  <si>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</si>
  <si>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</si>
  <si>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</si>
  <si>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</si>
  <si>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</si>
  <si>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</si>
  <si>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</si>
  <si>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</si>
  <si>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</si>
  <si>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</si>
  <si>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</si>
  <si>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</si>
  <si>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</si>
  <si>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</si>
  <si>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</si>
  <si>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</si>
  <si>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</si>
  <si>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</si>
  <si>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</si>
  <si>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</si>
  <si>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</si>
  <si>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</si>
  <si>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</si>
  <si>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</si>
  <si>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</si>
  <si>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</si>
  <si>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</si>
  <si>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</si>
  <si>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</si>
  <si>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</si>
  <si>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</si>
  <si>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</si>
  <si>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</si>
  <si>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</si>
  <si>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</si>
  <si>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</si>
  <si>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</si>
  <si>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</si>
  <si>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</si>
  <si>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</si>
  <si>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</si>
  <si>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</si>
  <si>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</si>
  <si>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</si>
  <si>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</si>
  <si>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</si>
  <si>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</si>
  <si>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</si>
  <si>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</si>
  <si>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</si>
  <si>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</si>
  <si>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</si>
  <si>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</si>
  <si>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</si>
  <si>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</si>
  <si>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</si>
  <si>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</si>
  <si>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</si>
  <si>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</si>
  <si>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</si>
  <si>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</si>
  <si>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</si>
  <si>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</si>
  <si>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</si>
  <si>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</si>
  <si>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</si>
  <si>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</si>
  <si>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</si>
  <si>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</si>
  <si>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</si>
  <si>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</si>
  <si>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</si>
  <si>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</si>
  <si>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</si>
  <si>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</si>
  <si>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</si>
  <si>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</si>
  <si>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</si>
  <si>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</si>
  <si>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</si>
  <si>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</si>
  <si>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</si>
  <si>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</si>
  <si>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</si>
  <si>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</si>
  <si>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</si>
  <si>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</si>
  <si>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</si>
  <si>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</si>
  <si>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</si>
  <si>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</si>
  <si>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</si>
  <si>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</si>
  <si>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</si>
  <si>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</si>
  <si>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</si>
  <si>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</si>
  <si>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</si>
  <si>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</si>
  <si>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</si>
  <si>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</si>
  <si>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</si>
  <si>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</si>
  <si>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</si>
  <si>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</si>
  <si>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</si>
  <si>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</si>
  <si>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</si>
  <si>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</si>
  <si>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</si>
  <si>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</si>
  <si>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</si>
  <si>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</si>
  <si>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</si>
  <si>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</si>
  <si>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</si>
  <si>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</si>
  <si>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</si>
  <si>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</si>
  <si>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</si>
  <si>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</si>
  <si>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</si>
  <si>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</si>
  <si>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</si>
  <si>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</si>
  <si>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</si>
  <si>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</si>
  <si>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</si>
  <si>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</si>
  <si>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</si>
  <si>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</si>
  <si>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</si>
  <si>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</si>
  <si>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</si>
  <si>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</si>
  <si>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</si>
  <si>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</si>
  <si>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</si>
  <si>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</si>
  <si>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</si>
  <si>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</si>
  <si>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</si>
  <si>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</si>
  <si>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</si>
  <si>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</si>
  <si>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</si>
  <si>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</si>
  <si>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</si>
  <si>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</si>
  <si>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</si>
  <si>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</si>
  <si>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</si>
  <si>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</si>
  <si>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</si>
  <si>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</si>
  <si>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</si>
  <si>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</si>
  <si>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</si>
  <si>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</si>
  <si>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</si>
  <si>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</si>
  <si>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</si>
  <si>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</si>
  <si>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</si>
  <si>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</si>
  <si>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</si>
  <si>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</si>
  <si>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</si>
  <si>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</si>
  <si>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</si>
  <si>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</si>
  <si>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</si>
  <si>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</si>
  <si>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</si>
  <si>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</si>
  <si>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</si>
  <si>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</si>
  <si>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</si>
  <si>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</si>
  <si>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</si>
  <si>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</si>
  <si>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</si>
  <si>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</si>
  <si>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</si>
  <si>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</si>
  <si>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</si>
  <si>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</si>
  <si>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</si>
  <si>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</si>
  <si>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</si>
  <si>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</si>
  <si>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</si>
  <si>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</si>
  <si>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</si>
  <si>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</si>
  <si>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</si>
  <si>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</si>
  <si>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</si>
  <si>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</si>
  <si>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</si>
  <si>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</si>
  <si>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</si>
  <si>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</si>
  <si>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</si>
  <si>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</si>
  <si>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</si>
  <si>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</si>
  <si>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</si>
  <si>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</si>
  <si>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</si>
  <si>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</si>
  <si>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</si>
  <si>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</si>
  <si>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</si>
  <si>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</si>
  <si>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</si>
  <si>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</si>
  <si>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</si>
  <si>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</si>
  <si>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</si>
  <si>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</si>
  <si>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</si>
  <si>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</si>
  <si>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</si>
  <si>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</si>
  <si>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</si>
  <si>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</si>
  <si>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</si>
  <si>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</si>
  <si>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</si>
  <si>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</si>
  <si>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</si>
  <si>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</si>
  <si>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</si>
  <si>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</si>
  <si>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</si>
  <si>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</si>
  <si>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</si>
  <si>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</si>
  <si>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</si>
  <si>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</si>
  <si>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</si>
  <si>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</si>
  <si>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</si>
  <si>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</si>
  <si>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</si>
  <si>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</si>
  <si>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</si>
  <si>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</si>
  <si>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</si>
  <si>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</si>
  <si>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</si>
  <si>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</si>
  <si>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</si>
  <si>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</si>
  <si>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</si>
  <si>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</si>
  <si>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</si>
  <si>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</si>
  <si>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</si>
  <si>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</si>
  <si>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</si>
  <si>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</si>
  <si>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</si>
  <si>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</si>
  <si>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</si>
  <si>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</si>
  <si>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</si>
  <si>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</si>
  <si>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</si>
  <si>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</si>
  <si>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</si>
  <si>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</si>
  <si>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</si>
  <si>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</si>
  <si>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</si>
  <si>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</si>
  <si>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</si>
  <si>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</si>
  <si>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</si>
  <si>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</si>
  <si>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</si>
  <si>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</si>
  <si>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</si>
  <si>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</si>
  <si>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</si>
  <si>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</si>
  <si>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</si>
  <si>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</si>
  <si>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</si>
  <si>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</si>
  <si>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</si>
  <si>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</si>
  <si>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</si>
  <si>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</si>
  <si>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</si>
  <si>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</si>
  <si>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</si>
  <si>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</si>
  <si>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</si>
  <si>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</si>
  <si>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</si>
  <si>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</si>
  <si>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</si>
  <si>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</si>
  <si>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</si>
  <si>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</si>
  <si>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</si>
  <si>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</si>
  <si>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</si>
  <si>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</si>
  <si>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</si>
  <si>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</si>
  <si>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</si>
  <si>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</si>
  <si>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</si>
  <si>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</si>
  <si>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</si>
  <si>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</si>
  <si>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</si>
  <si>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</si>
  <si>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</si>
  <si>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</si>
  <si>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</si>
  <si>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</si>
  <si>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</si>
  <si>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</si>
  <si>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</si>
  <si>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</si>
  <si>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</si>
  <si>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</si>
  <si>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</si>
  <si>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</si>
  <si>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</si>
  <si>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</si>
  <si>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</si>
  <si>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</si>
  <si>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</si>
  <si>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</si>
  <si>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</si>
  <si>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</si>
  <si>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</si>
  <si>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</si>
  <si>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</si>
  <si>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</si>
  <si>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</si>
  <si>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</si>
  <si>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</si>
  <si>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</si>
  <si>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</si>
  <si>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</si>
  <si>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</si>
  <si>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</si>
  <si>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</si>
  <si>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</si>
  <si>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</si>
  <si>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</si>
  <si>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</si>
  <si>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</si>
  <si>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</si>
  <si>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</si>
  <si>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</si>
  <si>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</si>
  <si>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</si>
  <si>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</si>
  <si>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</si>
  <si>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</si>
  <si>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</si>
  <si>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</si>
  <si>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</si>
  <si>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</si>
  <si>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</si>
  <si>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</si>
  <si>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</si>
  <si>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</si>
  <si>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</si>
  <si>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</si>
  <si>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</si>
  <si>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</si>
  <si>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</si>
  <si>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</si>
  <si>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</si>
  <si>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</si>
  <si>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</si>
  <si>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</si>
  <si>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</si>
  <si>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</si>
  <si>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</si>
  <si>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</si>
  <si>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</si>
  <si>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</si>
  <si>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</si>
  <si>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</si>
  <si>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</si>
  <si>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</si>
  <si>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</si>
  <si>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</si>
  <si>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</si>
  <si>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</si>
  <si>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</si>
  <si>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</si>
  <si>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</si>
  <si>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</si>
  <si>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</si>
  <si>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</si>
  <si>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</si>
  <si>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</si>
  <si>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</si>
  <si>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</si>
  <si>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</si>
  <si>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</si>
  <si>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</si>
  <si>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</si>
  <si>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</si>
  <si>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</si>
  <si>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</si>
  <si>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</si>
  <si>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</si>
  <si>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</si>
  <si>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</si>
  <si>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</si>
  <si>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</si>
  <si>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</si>
  <si>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</si>
  <si>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</si>
  <si>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</si>
  <si>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</si>
  <si>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</si>
  <si>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</si>
  <si>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</si>
  <si>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</si>
  <si>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</si>
  <si>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</si>
  <si>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</si>
  <si>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</si>
  <si>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</si>
  <si>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</si>
  <si>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</si>
  <si>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</si>
  <si>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</si>
  <si>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</si>
  <si>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</si>
  <si>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</si>
  <si>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</si>
  <si>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</si>
  <si>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</si>
  <si>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</si>
  <si>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</si>
  <si>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</si>
  <si>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</si>
  <si>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</si>
  <si>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</si>
  <si>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</si>
  <si>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</si>
  <si>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</si>
  <si>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</si>
  <si>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</si>
  <si>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</si>
  <si>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</si>
  <si>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</si>
  <si>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</si>
  <si>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</si>
  <si>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</si>
  <si>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</si>
  <si>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</si>
  <si>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</si>
  <si>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</si>
  <si>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</si>
  <si>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</si>
  <si>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</si>
  <si>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</si>
  <si>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</si>
  <si>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</si>
  <si>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</si>
  <si>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</si>
  <si>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</si>
  <si>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</si>
  <si>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</si>
  <si>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</si>
  <si>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</si>
  <si>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</si>
  <si>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</si>
  <si>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</si>
  <si>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</si>
  <si>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</si>
  <si>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</si>
  <si>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</si>
  <si>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</si>
  <si>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</si>
  <si>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</si>
  <si>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</si>
  <si>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</si>
  <si>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</si>
  <si>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</si>
  <si>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</si>
  <si>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</si>
  <si>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</si>
  <si>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</si>
  <si>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</si>
  <si>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</si>
  <si>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</si>
  <si>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</si>
  <si>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</si>
  <si>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</si>
  <si>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</si>
  <si>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</si>
  <si>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</si>
  <si>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</si>
  <si>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</si>
  <si>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</si>
  <si>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</si>
  <si>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</si>
  <si>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</si>
  <si>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</si>
  <si>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</si>
  <si>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</si>
  <si>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</si>
  <si>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</si>
  <si>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</si>
  <si>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</si>
  <si>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</si>
  <si>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</si>
  <si>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</si>
  <si>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</si>
  <si>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</si>
  <si>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</si>
  <si>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</si>
  <si>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</si>
  <si>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</si>
  <si>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</si>
  <si>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</si>
  <si>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</si>
  <si>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</si>
  <si>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</si>
  <si>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</si>
  <si>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</si>
  <si>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</si>
  <si>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</si>
  <si>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</si>
  <si>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</si>
  <si>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</si>
  <si>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</si>
  <si>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</si>
  <si>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</si>
  <si>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</si>
  <si>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</si>
  <si>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</si>
  <si>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</si>
  <si>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</si>
  <si>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</si>
  <si>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</si>
  <si>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</si>
  <si>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</si>
  <si>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</si>
  <si>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</si>
  <si>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</si>
  <si>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</si>
  <si>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</si>
  <si>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</si>
  <si>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</si>
  <si>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</si>
  <si>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</si>
  <si>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</si>
  <si>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</si>
  <si>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</si>
  <si>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</si>
  <si>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</si>
  <si>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</si>
  <si>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</si>
  <si>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</si>
  <si>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</si>
  <si>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</si>
  <si>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</si>
  <si>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</si>
  <si>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</si>
  <si>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</si>
  <si>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</si>
  <si>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</si>
  <si>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</si>
  <si>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</si>
  <si>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</si>
  <si>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</si>
  <si>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</si>
  <si>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</si>
  <si>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</si>
  <si>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</si>
  <si>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</si>
  <si>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</si>
  <si>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</si>
  <si>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</si>
  <si>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</si>
  <si>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</si>
  <si>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</si>
  <si>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</si>
  <si>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</si>
  <si>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</si>
  <si>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</si>
  <si>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</si>
  <si>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</si>
  <si>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</si>
  <si>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</si>
  <si>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</si>
  <si>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</si>
  <si>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</si>
  <si>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</si>
  <si>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</si>
  <si>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</si>
  <si>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</si>
  <si>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</si>
  <si>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</si>
  <si>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</si>
  <si>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</si>
  <si>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</si>
  <si>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</si>
  <si>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</si>
  <si>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</si>
  <si>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</si>
  <si>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</si>
  <si>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</si>
  <si>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</si>
  <si>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</si>
  <si>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</si>
  <si>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</si>
  <si>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</si>
  <si>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</si>
  <si>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</si>
  <si>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</si>
  <si>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</si>
  <si>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</si>
  <si>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</si>
  <si>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</si>
  <si>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</si>
  <si>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</si>
  <si>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</si>
  <si>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</si>
  <si>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</si>
  <si>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</si>
  <si>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</si>
  <si>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</si>
  <si>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</si>
  <si>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</si>
  <si>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</si>
  <si>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</si>
  <si>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</si>
  <si>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</si>
  <si>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</si>
  <si>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</si>
  <si>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</si>
  <si>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</si>
  <si>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</si>
  <si>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</si>
  <si>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</si>
  <si>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</si>
  <si>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</si>
  <si>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</si>
  <si>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</si>
  <si>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</si>
  <si>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</si>
  <si>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</si>
  <si>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</si>
  <si>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</si>
  <si>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</si>
  <si>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</si>
  <si>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</si>
  <si>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</si>
  <si>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</si>
  <si>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</si>
  <si>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</si>
  <si>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</si>
  <si>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</si>
  <si>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</si>
  <si>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</si>
  <si>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</si>
  <si>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</si>
  <si>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</si>
  <si>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</si>
  <si>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</si>
  <si>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</si>
  <si>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</si>
  <si>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</si>
  <si>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</si>
  <si>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</si>
  <si>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</si>
  <si>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</si>
  <si>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</si>
  <si>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</si>
  <si>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</si>
  <si>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</si>
  <si>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</si>
  <si>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</si>
  <si>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</si>
  <si>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</si>
  <si>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</si>
  <si>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</si>
  <si>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</si>
  <si>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</si>
  <si>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</si>
  <si>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</si>
  <si>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</si>
  <si>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</si>
  <si>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</si>
  <si>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</si>
  <si>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</si>
  <si>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</si>
  <si>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</si>
  <si>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</si>
  <si>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</si>
  <si>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</si>
  <si>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</si>
  <si>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</si>
  <si>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</si>
  <si>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</si>
  <si>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</si>
  <si>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</si>
  <si>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</si>
  <si>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</si>
  <si>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</si>
  <si>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</si>
  <si>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</si>
  <si>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</si>
  <si>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</si>
  <si>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</si>
  <si>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</si>
  <si>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</si>
  <si>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</si>
  <si>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</si>
  <si>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</si>
  <si>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</si>
  <si>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</si>
  <si>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</si>
  <si>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</si>
  <si>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</si>
  <si>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</si>
  <si>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</si>
  <si>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</si>
  <si>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</si>
  <si>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</si>
  <si>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</si>
  <si>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</si>
  <si>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</si>
  <si>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</si>
  <si>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</si>
  <si>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</si>
  <si>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</si>
  <si>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</si>
  <si>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</si>
  <si>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</si>
  <si>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</si>
  <si>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</si>
  <si>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</si>
  <si>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</si>
  <si>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</si>
  <si>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</si>
  <si>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</si>
  <si>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</si>
  <si>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</si>
  <si>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</si>
  <si>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</si>
  <si>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</si>
  <si>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</si>
  <si>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</si>
  <si>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</si>
  <si>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</si>
  <si>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</si>
  <si>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</si>
  <si>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</si>
  <si>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</si>
  <si>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</si>
  <si>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</si>
  <si>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</si>
  <si>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</si>
  <si>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</si>
  <si>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</si>
  <si>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</si>
  <si>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</si>
  <si>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</si>
  <si>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</si>
  <si>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</si>
  <si>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</si>
  <si>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</si>
  <si>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</si>
  <si>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</si>
  <si>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</si>
  <si>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</si>
  <si>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</si>
  <si>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</si>
  <si>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</si>
  <si>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</si>
  <si>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</si>
  <si>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</si>
  <si>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</si>
  <si>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</si>
  <si>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</si>
  <si>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</si>
  <si>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</si>
  <si>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</si>
  <si>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</si>
  <si>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</si>
  <si>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</si>
  <si>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</si>
  <si>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</si>
  <si>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</si>
  <si>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</si>
  <si>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</si>
  <si>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</si>
  <si>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</si>
  <si>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</si>
  <si>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</si>
  <si>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</si>
  <si>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</si>
  <si>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</si>
  <si>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</si>
  <si>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</si>
  <si>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</si>
  <si>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</si>
  <si>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</si>
  <si>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</si>
  <si>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</si>
  <si>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</si>
  <si>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</si>
  <si>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</si>
  <si>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</si>
  <si>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</si>
  <si>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</si>
  <si>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</si>
  <si>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</si>
  <si>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</si>
  <si>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</si>
  <si>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</si>
  <si>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</si>
  <si>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</si>
  <si>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</si>
  <si>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</si>
  <si>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</si>
  <si>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</si>
  <si>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</si>
  <si>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</si>
  <si>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</si>
  <si>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</si>
  <si>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</si>
  <si>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</si>
  <si>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</si>
  <si>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</si>
  <si>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</si>
  <si>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</si>
  <si>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</si>
  <si>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</si>
  <si>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</si>
  <si>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</si>
  <si>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</si>
  <si>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</si>
  <si>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</si>
  <si>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</si>
  <si>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</si>
  <si>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</si>
  <si>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</si>
  <si>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</si>
  <si>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</si>
  <si>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</si>
  <si>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</si>
  <si>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</si>
  <si>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</si>
  <si>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</si>
  <si>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</si>
  <si>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</si>
  <si>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</si>
  <si>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</si>
  <si>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</si>
  <si>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</si>
  <si>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</si>
  <si>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</si>
  <si>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</si>
  <si>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</si>
  <si>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</si>
  <si>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</si>
  <si>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</si>
  <si>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</si>
  <si>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</si>
  <si>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</si>
  <si>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</si>
  <si>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</si>
  <si>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</si>
  <si>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</si>
  <si>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</si>
  <si>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</si>
  <si>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</si>
  <si>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</si>
  <si>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</si>
  <si>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</si>
  <si>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</si>
  <si>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</si>
  <si>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</si>
  <si>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</si>
  <si>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</si>
  <si>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</si>
  <si>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</si>
  <si>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</si>
  <si>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</si>
  <si>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</si>
  <si>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</si>
  <si>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</si>
  <si>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</si>
  <si>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</si>
  <si>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</si>
  <si>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</si>
  <si>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</si>
  <si>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</si>
  <si>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</si>
  <si>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</si>
  <si>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</si>
  <si>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</si>
  <si>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</si>
  <si>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</si>
  <si>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</si>
  <si>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</si>
  <si>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</si>
  <si>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</si>
  <si>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</si>
  <si>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</si>
  <si>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</si>
  <si>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</si>
  <si>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</si>
  <si>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</si>
  <si>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</si>
  <si>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</si>
  <si>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</si>
  <si>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</si>
  <si>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</si>
  <si>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</si>
  <si>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</si>
  <si>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</si>
  <si>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</si>
  <si>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</si>
  <si>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</si>
  <si>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</si>
  <si>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</si>
  <si>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</si>
  <si>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</si>
  <si>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</si>
  <si>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</si>
  <si>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</si>
  <si>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</si>
  <si>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</si>
  <si>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</si>
  <si>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</si>
  <si>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</si>
  <si>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</si>
  <si>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</si>
  <si>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</si>
  <si>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</si>
  <si>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</si>
  <si>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</si>
  <si>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</si>
  <si>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</si>
  <si>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</si>
  <si>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</si>
  <si>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</si>
  <si>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</si>
  <si>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</si>
  <si>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</si>
  <si>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</si>
  <si>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</si>
  <si>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</si>
  <si>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</si>
  <si>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</si>
  <si>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</si>
  <si>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</si>
  <si>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</si>
  <si>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</si>
  <si>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</si>
  <si>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</si>
  <si>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</si>
  <si>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</si>
  <si>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</si>
  <si>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</si>
  <si>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</si>
  <si>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</si>
  <si>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</si>
  <si>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</si>
  <si>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</si>
  <si>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</si>
  <si>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</si>
  <si>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</si>
  <si>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</si>
  <si>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</si>
  <si>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</si>
  <si>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</si>
  <si>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</si>
  <si>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</si>
  <si>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</si>
  <si>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</si>
  <si>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</si>
  <si>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</si>
  <si>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</si>
  <si>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</si>
  <si>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</si>
  <si>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</si>
  <si>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</si>
  <si>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</si>
  <si>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</si>
  <si>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</si>
  <si>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</si>
  <si>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</si>
  <si>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</si>
  <si>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</si>
  <si>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</si>
  <si>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</si>
  <si>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</si>
  <si>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</si>
  <si>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</si>
  <si>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</si>
  <si>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</si>
  <si>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</si>
  <si>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</si>
  <si>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</si>
  <si>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</si>
  <si>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</si>
  <si>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</si>
  <si>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</si>
  <si>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</si>
  <si>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</si>
  <si>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</si>
  <si>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</si>
  <si>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</si>
  <si>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</si>
  <si>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</si>
  <si>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</si>
  <si>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</si>
  <si>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</si>
  <si>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</si>
  <si>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</si>
  <si>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</si>
  <si>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</si>
  <si>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</si>
  <si>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</si>
  <si>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</si>
  <si>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</si>
  <si>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</si>
  <si>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</si>
  <si>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</si>
  <si>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</si>
  <si>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</si>
  <si>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</si>
  <si>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</si>
  <si>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</si>
  <si>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</si>
  <si>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</si>
  <si>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</si>
  <si>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</si>
  <si>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</si>
  <si>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</si>
  <si>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</si>
  <si>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</si>
  <si>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</si>
  <si>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</si>
  <si>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</si>
  <si>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</si>
  <si>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</si>
  <si>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</si>
  <si>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</si>
  <si>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</si>
  <si>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</si>
  <si>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</si>
  <si>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</si>
  <si>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</si>
  <si>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</si>
  <si>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</si>
  <si>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</si>
  <si>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</si>
  <si>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</si>
  <si>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</si>
  <si>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</si>
  <si>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</si>
  <si>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</si>
  <si>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</si>
  <si>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</si>
  <si>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</si>
  <si>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</si>
  <si>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</si>
  <si>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</si>
  <si>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</si>
  <si>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</si>
  <si>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</si>
  <si>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</si>
  <si>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</si>
  <si>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</si>
  <si>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</si>
  <si>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</si>
  <si>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</si>
  <si>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</si>
  <si>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</si>
  <si>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</si>
  <si>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</si>
  <si>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</si>
  <si>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</si>
  <si>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</si>
  <si>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</si>
  <si>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</si>
  <si>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</si>
  <si>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</si>
  <si>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</si>
  <si>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</si>
  <si>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</si>
  <si>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</si>
  <si>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</si>
  <si>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</si>
  <si>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</si>
  <si>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</si>
  <si>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</si>
  <si>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</si>
  <si>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</si>
  <si>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</si>
  <si>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</si>
  <si>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</si>
  <si>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</si>
  <si>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</si>
  <si>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</si>
  <si>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</si>
  <si>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</si>
  <si>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</si>
  <si>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</si>
  <si>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</si>
  <si>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</si>
  <si>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</si>
  <si>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</si>
  <si>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</si>
  <si>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</si>
  <si>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</si>
  <si>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</si>
  <si>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</si>
  <si>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</si>
  <si>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</si>
  <si>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</si>
  <si>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</si>
  <si>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</si>
  <si>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</si>
  <si>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</si>
  <si>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</si>
  <si>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</si>
  <si>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</si>
  <si>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</si>
  <si>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</si>
  <si>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</si>
  <si>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</si>
  <si>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</si>
  <si>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</si>
  <si>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</si>
  <si>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</si>
  <si>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</si>
  <si>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</si>
  <si>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</si>
  <si>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</si>
  <si>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</si>
  <si>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</si>
  <si>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</si>
  <si>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</si>
  <si>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</si>
  <si>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</si>
  <si>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</si>
  <si>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</si>
  <si>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</si>
  <si>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</si>
  <si>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</si>
  <si>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</si>
  <si>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</si>
  <si>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</si>
  <si>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</si>
  <si>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</si>
  <si>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</si>
  <si>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</si>
  <si>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</si>
  <si>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</si>
  <si>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</si>
  <si>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</si>
  <si>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</si>
  <si>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</si>
  <si>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</si>
  <si>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</si>
  <si>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</si>
  <si>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</si>
  <si>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</si>
  <si>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</si>
  <si>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</si>
  <si>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</si>
  <si>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</si>
  <si>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</si>
  <si>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</si>
  <si>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</si>
  <si>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</si>
  <si>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</si>
  <si>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</si>
  <si>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</si>
  <si>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</si>
  <si>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</si>
  <si>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</si>
  <si>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</si>
  <si>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</si>
  <si>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</si>
  <si>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</si>
  <si>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</si>
  <si>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</si>
  <si>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</si>
  <si>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</si>
  <si>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</si>
  <si>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</si>
  <si>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</si>
  <si>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</si>
  <si>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</si>
  <si>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</si>
  <si>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</si>
  <si>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</si>
  <si>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</si>
  <si>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</si>
  <si>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</si>
  <si>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</si>
  <si>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</si>
  <si>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</si>
  <si>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</si>
  <si>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</si>
  <si>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</si>
  <si>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</si>
  <si>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</si>
  <si>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</si>
  <si>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</si>
  <si>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</si>
  <si>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</si>
  <si>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</si>
  <si>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</si>
  <si>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</si>
  <si>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</si>
  <si>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</si>
  <si>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</si>
  <si>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</si>
  <si>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</si>
  <si>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</si>
  <si>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</si>
  <si>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</si>
  <si>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</si>
  <si>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</si>
  <si>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</si>
  <si>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</si>
  <si>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</si>
  <si>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</si>
  <si>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</si>
  <si>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</si>
  <si>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</si>
  <si>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</si>
  <si>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</si>
  <si>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</si>
  <si>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</si>
  <si>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</si>
  <si>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</si>
  <si>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</si>
  <si>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</si>
  <si>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</si>
  <si>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</si>
  <si>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</si>
  <si>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</si>
  <si>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</si>
  <si>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</si>
  <si>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</si>
  <si>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</si>
  <si>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</si>
  <si>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</si>
  <si>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</si>
  <si>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</si>
  <si>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</si>
  <si>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</si>
  <si>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</si>
  <si>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</si>
  <si>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</si>
  <si>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</si>
  <si>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</si>
  <si>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</si>
  <si>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</si>
  <si>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</si>
  <si>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</si>
  <si>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</si>
  <si>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</si>
  <si>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</si>
  <si>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</si>
  <si>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</si>
  <si>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</si>
  <si>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</si>
  <si>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</si>
  <si>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</si>
  <si>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</si>
  <si>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</si>
  <si>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</si>
  <si>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</si>
  <si>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</si>
  <si>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</si>
  <si>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</si>
  <si>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</si>
  <si>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</si>
  <si>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</si>
  <si>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</si>
  <si>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</si>
  <si>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</si>
  <si>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</si>
  <si>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</si>
  <si>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</si>
  <si>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</si>
  <si>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</si>
  <si>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</si>
  <si>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</si>
  <si>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</si>
  <si>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</si>
  <si>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</si>
  <si>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</si>
  <si>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</si>
  <si>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</si>
  <si>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</si>
  <si>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</si>
  <si>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</si>
  <si>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</si>
  <si>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</si>
  <si>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</si>
  <si>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</si>
  <si>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</si>
  <si>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</si>
  <si>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</si>
  <si>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</si>
  <si>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</si>
  <si>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</si>
  <si>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</si>
  <si>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</si>
  <si>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</si>
  <si>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</si>
  <si>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</si>
  <si>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</si>
  <si>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</si>
  <si>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</si>
  <si>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</si>
  <si>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</si>
  <si>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</si>
  <si>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</si>
  <si>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</si>
  <si>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</si>
  <si>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</si>
  <si>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</si>
  <si>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</si>
  <si>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</si>
  <si>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</si>
  <si>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</si>
  <si>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</si>
  <si>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</si>
  <si>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</si>
  <si>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</si>
  <si>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</si>
  <si>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</si>
  <si>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</si>
  <si>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</si>
  <si>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</si>
  <si>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</si>
  <si>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</si>
  <si>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</si>
  <si>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</si>
  <si>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</si>
  <si>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</si>
  <si>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</si>
  <si>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</si>
  <si>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</si>
  <si>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</si>
  <si>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</si>
  <si>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</si>
  <si>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</si>
  <si>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</si>
  <si>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</si>
  <si>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</si>
  <si>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</si>
  <si>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</si>
  <si>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</si>
  <si>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</si>
  <si>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</si>
  <si>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</si>
  <si>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</si>
  <si>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</si>
  <si>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</si>
  <si>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</si>
  <si>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</si>
  <si>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</si>
  <si>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</si>
  <si>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</si>
  <si>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</si>
  <si>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</si>
  <si>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</si>
  <si>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</si>
  <si>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</si>
  <si>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</si>
  <si>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</si>
  <si>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</si>
  <si>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</si>
  <si>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</si>
  <si>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</si>
  <si>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</si>
  <si>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</si>
  <si>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</si>
  <si>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</si>
  <si>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</si>
  <si>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</si>
  <si>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</si>
  <si>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</si>
  <si>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</si>
  <si>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</si>
  <si>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</si>
  <si>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</si>
  <si>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</si>
  <si>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</si>
  <si>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</si>
  <si>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</si>
  <si>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</si>
  <si>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</si>
  <si>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</si>
  <si>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</si>
  <si>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</si>
  <si>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</si>
  <si>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</si>
  <si>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</si>
  <si>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</si>
  <si>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</si>
  <si>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</si>
  <si>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</si>
  <si>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</si>
  <si>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</si>
  <si>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</si>
  <si>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</si>
  <si>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</si>
  <si>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</si>
  <si>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</si>
  <si>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</si>
  <si>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</si>
  <si>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</si>
  <si>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</si>
  <si>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</si>
  <si>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</si>
  <si>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</si>
  <si>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</si>
  <si>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</si>
  <si>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</si>
  <si>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</si>
  <si>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</si>
  <si>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</si>
  <si>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</si>
  <si>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</si>
  <si>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</si>
  <si>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</si>
  <si>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</si>
  <si>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</si>
  <si>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</si>
  <si>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</si>
  <si>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</si>
  <si>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</si>
  <si>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</si>
  <si>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</si>
  <si>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</si>
  <si>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</si>
  <si>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</si>
  <si>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</si>
  <si>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</si>
  <si>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</si>
  <si>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</si>
  <si>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</si>
  <si>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</si>
  <si>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</si>
  <si>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</si>
  <si>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</si>
  <si>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</si>
  <si>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</si>
  <si>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</si>
  <si>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</si>
  <si>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</si>
  <si>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</si>
  <si>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</si>
  <si>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</si>
  <si>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</si>
  <si>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</si>
  <si>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</si>
  <si>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</si>
  <si>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</si>
  <si>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</si>
  <si>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</si>
  <si>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</si>
  <si>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</si>
  <si>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</si>
  <si>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</si>
  <si>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</si>
  <si>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</si>
  <si>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</si>
  <si>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</si>
  <si>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</si>
  <si>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</si>
  <si>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</si>
  <si>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</si>
  <si>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</si>
  <si>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</si>
  <si>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</si>
  <si>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</si>
  <si>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</si>
  <si>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</si>
  <si>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</si>
  <si>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</si>
  <si>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</si>
  <si>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</si>
  <si>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</si>
  <si>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</si>
  <si>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</si>
  <si>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</si>
  <si>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</si>
  <si>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</si>
  <si>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</si>
  <si>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</si>
  <si>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</si>
  <si>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</si>
  <si>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</si>
  <si>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</si>
  <si>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</si>
  <si>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</si>
  <si>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</si>
  <si>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</si>
  <si>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</si>
  <si>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</si>
  <si>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</si>
  <si>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</si>
  <si>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</si>
  <si>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</si>
  <si>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</si>
  <si>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</si>
  <si>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</si>
  <si>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</si>
  <si>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</si>
  <si>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</si>
  <si>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</si>
  <si>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</si>
  <si>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</si>
  <si>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</si>
  <si>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</si>
  <si>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</si>
  <si>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</si>
  <si>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</si>
  <si>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</si>
  <si>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</si>
  <si>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</si>
  <si>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</si>
  <si>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</si>
  <si>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</si>
  <si>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</si>
  <si>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</si>
  <si>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</si>
  <si>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</si>
  <si>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</si>
  <si>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</si>
  <si>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</si>
  <si>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</si>
  <si>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</si>
  <si>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</si>
  <si>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</si>
  <si>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</si>
  <si>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</si>
  <si>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</si>
  <si>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</si>
  <si>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</si>
  <si>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</si>
  <si>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</si>
  <si>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</si>
  <si>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</si>
  <si>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</si>
  <si>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</si>
  <si>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</si>
  <si>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</si>
  <si>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</si>
  <si>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</si>
  <si>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</si>
  <si>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</si>
  <si>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</si>
  <si>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</si>
  <si>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</si>
  <si>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</si>
  <si>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</si>
  <si>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</si>
  <si>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</si>
  <si>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</si>
  <si>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</si>
  <si>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</si>
  <si>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</si>
  <si>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</si>
  <si>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</si>
  <si>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</si>
  <si>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</si>
  <si>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</si>
  <si>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</si>
  <si>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</si>
  <si>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</si>
  <si>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</si>
  <si>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</si>
  <si>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</si>
  <si>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</si>
  <si>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</si>
  <si>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</si>
  <si>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</si>
  <si>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</si>
  <si>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</si>
  <si>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</si>
  <si>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</si>
  <si>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</si>
  <si>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</si>
  <si>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</si>
  <si>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</si>
  <si>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</si>
  <si>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</si>
  <si>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</si>
  <si>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</si>
  <si>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</si>
  <si>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</si>
  <si>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</si>
  <si>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</si>
  <si>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</si>
  <si>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</si>
  <si>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</si>
  <si>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</si>
  <si>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</si>
  <si>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</si>
  <si>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</si>
  <si>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</si>
  <si>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</si>
  <si>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</si>
  <si>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</si>
  <si>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</si>
  <si>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</si>
  <si>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</si>
  <si>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</si>
  <si>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</si>
  <si>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</si>
  <si>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</si>
  <si>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</si>
  <si>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</si>
  <si>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</si>
  <si>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</si>
  <si>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</si>
  <si>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</si>
  <si>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</si>
  <si>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</si>
  <si>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</si>
  <si>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</si>
  <si>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</si>
  <si>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</si>
  <si>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</si>
  <si>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</si>
  <si>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</si>
  <si>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</si>
  <si>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</si>
  <si>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</si>
  <si>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</si>
  <si>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</si>
  <si>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</si>
  <si>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</si>
  <si>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</si>
  <si>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</si>
  <si>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</si>
  <si>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</si>
  <si>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</si>
  <si>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</si>
  <si>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</si>
  <si>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</si>
  <si>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</si>
  <si>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</si>
  <si>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</si>
  <si>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</si>
  <si>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</si>
  <si>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</si>
  <si>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</si>
  <si>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</si>
  <si>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</si>
  <si>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</si>
  <si>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</si>
  <si>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</si>
  <si>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</si>
  <si>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</si>
  <si>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</si>
  <si>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</si>
  <si>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</si>
  <si>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</si>
  <si>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</si>
  <si>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</si>
  <si>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</si>
  <si>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</si>
  <si>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</si>
  <si>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</si>
  <si>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</si>
  <si>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</si>
  <si>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</si>
  <si>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</si>
  <si>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</si>
  <si>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</si>
  <si>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</si>
  <si>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</si>
  <si>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</si>
  <si>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</si>
  <si>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</si>
  <si>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</si>
  <si>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</si>
  <si>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</si>
  <si>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</si>
  <si>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</si>
  <si>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</si>
  <si>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</si>
  <si>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</si>
  <si>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</si>
  <si>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</si>
  <si>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</si>
  <si>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</si>
  <si>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</si>
  <si>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</si>
  <si>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</si>
  <si>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</si>
  <si>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</si>
  <si>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</si>
  <si>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</si>
  <si>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</si>
  <si>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</si>
  <si>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</si>
  <si>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</si>
  <si>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</si>
  <si>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</si>
  <si>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</si>
  <si>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</si>
  <si>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</si>
  <si>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</si>
  <si>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</si>
  <si>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</si>
  <si>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</si>
  <si>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</si>
  <si>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</si>
  <si>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</si>
  <si>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</si>
  <si>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</si>
  <si>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</si>
  <si>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</si>
  <si>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</si>
  <si>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</si>
  <si>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</si>
  <si>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</si>
  <si>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</si>
  <si>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</si>
  <si>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</si>
  <si>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</si>
  <si>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</si>
  <si>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</si>
  <si>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</si>
  <si>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</si>
  <si>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</si>
  <si>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</si>
  <si>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</si>
  <si>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</si>
  <si>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</si>
  <si>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</si>
  <si>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</si>
  <si>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</si>
  <si>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</si>
  <si>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</si>
  <si>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</si>
  <si>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</si>
  <si>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</si>
  <si>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</si>
  <si>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</si>
  <si>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</si>
  <si>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</si>
  <si>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</si>
  <si>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</si>
  <si>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</si>
  <si>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</si>
  <si>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</si>
  <si>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</si>
  <si>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</si>
  <si>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</si>
  <si>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</si>
  <si>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</si>
  <si>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</si>
  <si>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</si>
  <si>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</si>
  <si>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</si>
  <si>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</si>
  <si>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</si>
  <si>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</si>
  <si>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</si>
  <si>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</si>
  <si>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</si>
  <si>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</si>
  <si>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</si>
  <si>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</si>
  <si>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</si>
  <si>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</si>
  <si>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</si>
  <si>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</si>
  <si>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</si>
  <si>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</si>
  <si>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</si>
  <si>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</si>
  <si>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</si>
  <si>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</si>
  <si>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</si>
  <si>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</si>
  <si>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</si>
  <si>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</si>
  <si>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</si>
  <si>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</si>
  <si>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</si>
  <si>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</si>
  <si>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</si>
  <si>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</si>
  <si>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</si>
  <si>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</si>
  <si>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</si>
  <si>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</si>
  <si>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</si>
  <si>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</si>
  <si>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</si>
  <si>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</si>
  <si>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</si>
  <si>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</si>
  <si>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</si>
  <si>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</si>
  <si>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</si>
  <si>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</si>
  <si>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</si>
  <si>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</si>
  <si>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</si>
  <si>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</si>
  <si>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</si>
  <si>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</si>
  <si>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</si>
  <si>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</si>
  <si>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</si>
  <si>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</si>
  <si>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</si>
  <si>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</si>
  <si>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</si>
  <si>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</si>
  <si>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</si>
  <si>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</si>
  <si>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</si>
  <si>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</si>
  <si>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</si>
  <si>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</si>
  <si>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</si>
  <si>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</si>
  <si>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</si>
  <si>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</si>
  <si>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</si>
  <si>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</si>
  <si>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</si>
  <si>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</si>
  <si>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</si>
  <si>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</si>
  <si>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</si>
  <si>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</si>
  <si>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</si>
  <si>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</si>
  <si>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</si>
  <si>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</si>
  <si>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</si>
  <si>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</si>
  <si>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</si>
  <si>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</si>
  <si>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</si>
  <si>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</si>
  <si>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</si>
  <si>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</si>
  <si>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</si>
  <si>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</si>
  <si>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</si>
  <si>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</si>
  <si>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</si>
  <si>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</si>
  <si>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</si>
  <si>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</si>
  <si>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</si>
  <si>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</si>
  <si>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</si>
  <si>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</si>
  <si>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</si>
  <si>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</si>
  <si>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</si>
  <si>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</si>
  <si>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</si>
  <si>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</si>
  <si>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</si>
  <si>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</si>
  <si>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</si>
  <si>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</si>
  <si>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</si>
  <si>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</si>
  <si>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</si>
  <si>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</si>
  <si>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</si>
  <si>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</si>
  <si>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</si>
  <si>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</si>
  <si>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</si>
  <si>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</si>
  <si>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</si>
  <si>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</si>
  <si>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</si>
  <si>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</si>
  <si>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</si>
  <si>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</si>
  <si>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</si>
  <si>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</si>
  <si>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</si>
  <si>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</si>
  <si>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</si>
  <si>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</si>
  <si>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</si>
  <si>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</si>
  <si>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</si>
  <si>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</si>
  <si>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</si>
  <si>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</si>
  <si>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</si>
  <si>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</si>
  <si>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</si>
  <si>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</si>
  <si>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</si>
  <si>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</si>
  <si>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</si>
  <si>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</si>
  <si>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</si>
  <si>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</si>
  <si>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</si>
  <si>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</si>
  <si>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</si>
  <si>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</si>
  <si>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</si>
  <si>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</si>
  <si>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</si>
  <si>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</si>
  <si>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</si>
  <si>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</si>
  <si>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</si>
  <si>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</si>
  <si>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</si>
  <si>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</si>
  <si>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</si>
  <si>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</si>
  <si>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</si>
  <si>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</si>
  <si>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</si>
  <si>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</si>
  <si>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</si>
  <si>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</si>
  <si>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</si>
  <si>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</si>
  <si>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</si>
  <si>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</si>
  <si>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</si>
  <si>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</si>
  <si>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</si>
  <si>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</si>
  <si>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</si>
  <si>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</si>
  <si>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</si>
  <si>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</si>
  <si>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</si>
  <si>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</si>
  <si>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</si>
  <si>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</si>
  <si>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</si>
  <si>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</si>
  <si>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</si>
  <si>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</si>
  <si>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</si>
  <si>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</si>
  <si>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</si>
  <si>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</si>
  <si>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</si>
  <si>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</si>
  <si>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</si>
  <si>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</si>
  <si>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</si>
  <si>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</si>
  <si>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</si>
  <si>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</si>
  <si>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</si>
  <si>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</si>
  <si>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</si>
  <si>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</si>
  <si>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</si>
  <si>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</si>
  <si>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</si>
  <si>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</si>
  <si>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</si>
  <si>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</si>
  <si>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</si>
  <si>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</si>
  <si>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</si>
  <si>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</si>
  <si>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</si>
  <si>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</si>
  <si>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</si>
  <si>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</si>
  <si>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</si>
  <si>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</si>
  <si>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</si>
  <si>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</si>
  <si>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</si>
  <si>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</si>
  <si>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</si>
  <si>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</si>
  <si>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</si>
  <si>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</si>
  <si>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</si>
  <si>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</si>
  <si>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</si>
  <si>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</si>
  <si>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</si>
  <si>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</si>
  <si>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</si>
  <si>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</si>
  <si>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</si>
  <si>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</si>
  <si>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</si>
  <si>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</si>
  <si>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</si>
  <si>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</si>
  <si>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</si>
  <si>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</si>
  <si>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</si>
  <si>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</si>
  <si>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</si>
  <si>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</si>
  <si>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</si>
  <si>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</si>
  <si>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</si>
  <si>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</si>
  <si>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</si>
  <si>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</si>
  <si>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</si>
  <si>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</si>
  <si>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</si>
  <si>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</si>
  <si>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</si>
  <si>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</si>
  <si>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</si>
  <si>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</si>
  <si>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</si>
  <si>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</si>
  <si>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</si>
  <si>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</si>
  <si>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</si>
  <si>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</si>
  <si>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</si>
  <si>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</si>
  <si>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</si>
  <si>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</si>
  <si>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</si>
  <si>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</si>
  <si>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</si>
  <si>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</si>
  <si>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</si>
  <si>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</si>
  <si>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</si>
  <si>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</si>
  <si>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</si>
  <si>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</si>
  <si>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</si>
  <si>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</si>
  <si>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</si>
  <si>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</si>
  <si>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</si>
  <si>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</si>
  <si>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</si>
  <si>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</si>
  <si>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</si>
  <si>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</si>
  <si>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</si>
  <si>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</si>
  <si>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</si>
  <si>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</si>
  <si>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</si>
  <si>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</si>
  <si>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</si>
  <si>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</si>
  <si>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</si>
  <si>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</si>
  <si>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</si>
  <si>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</si>
  <si>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</si>
  <si>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</si>
  <si>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</si>
  <si>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</si>
  <si>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</si>
  <si>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</si>
  <si>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</si>
  <si>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</si>
  <si>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</si>
  <si>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</si>
  <si>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</si>
  <si>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</si>
  <si>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</si>
  <si>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</si>
  <si>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</si>
  <si>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</si>
  <si>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</si>
  <si>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</si>
  <si>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</si>
  <si>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</si>
  <si>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</si>
  <si>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</si>
  <si>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</si>
  <si>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</si>
  <si>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</si>
  <si>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</si>
  <si>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</si>
  <si>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</si>
  <si>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</si>
  <si>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</si>
  <si>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</si>
  <si>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</si>
  <si>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</si>
  <si>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</si>
  <si>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</si>
  <si>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</si>
  <si>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</si>
  <si>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</si>
  <si>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</si>
  <si>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</si>
  <si>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</si>
  <si>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</si>
  <si>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</si>
  <si>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</si>
  <si>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</si>
  <si>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</si>
  <si>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</si>
  <si>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</si>
  <si>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</si>
  <si>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</si>
  <si>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</si>
  <si>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</si>
  <si>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</si>
  <si>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</si>
  <si>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</si>
  <si>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</si>
  <si>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</si>
  <si>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</si>
  <si>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</si>
  <si>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</si>
  <si>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</si>
  <si>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</si>
  <si>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</si>
  <si>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</si>
  <si>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</si>
  <si>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</si>
  <si>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</si>
  <si>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</si>
  <si>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</si>
  <si>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</si>
  <si>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</si>
  <si>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</si>
  <si>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</si>
  <si>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</si>
  <si>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</si>
  <si>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</si>
  <si>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</si>
  <si>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</si>
  <si>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</si>
  <si>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</si>
  <si>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</si>
  <si>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</si>
  <si>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</si>
  <si>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</si>
  <si>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</si>
  <si>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</si>
  <si>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</si>
  <si>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</si>
  <si>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</si>
  <si>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</si>
  <si>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</si>
  <si>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</si>
  <si>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</si>
  <si>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</si>
  <si>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</si>
  <si>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</si>
  <si>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</si>
  <si>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</si>
  <si>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</si>
  <si>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</si>
  <si>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</si>
  <si>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</si>
  <si>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</si>
  <si>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</si>
  <si>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</si>
  <si>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</si>
  <si>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</si>
  <si>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</si>
  <si>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</si>
  <si>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</si>
  <si>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</si>
  <si>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</si>
  <si>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</si>
  <si>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</si>
  <si>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</si>
  <si>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</si>
  <si>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</si>
  <si>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</si>
  <si>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</si>
  <si>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</si>
  <si>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</si>
  <si>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</si>
  <si>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</si>
  <si>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</si>
  <si>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</si>
  <si>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</si>
  <si>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</si>
  <si>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</si>
  <si>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</si>
  <si>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</si>
  <si>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</si>
  <si>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</si>
  <si>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</si>
  <si>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</si>
  <si>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</si>
  <si>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</si>
  <si>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</si>
  <si>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</si>
  <si>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</si>
  <si>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</si>
  <si>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</si>
  <si>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</si>
  <si>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</si>
  <si>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</si>
  <si>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</si>
  <si>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</si>
  <si>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</si>
  <si>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</si>
  <si>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</si>
  <si>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</si>
  <si>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</si>
  <si>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</si>
  <si>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</si>
  <si>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</si>
  <si>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</si>
  <si>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</si>
  <si>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</si>
  <si>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</si>
  <si>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</si>
  <si>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</si>
  <si>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</si>
  <si>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</si>
  <si>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</si>
  <si>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</si>
  <si>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</si>
  <si>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</si>
  <si>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</si>
  <si>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</si>
  <si>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</si>
  <si>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</si>
  <si>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</si>
  <si>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</si>
  <si>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</si>
  <si>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</si>
  <si>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</si>
  <si>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</si>
  <si>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</si>
  <si>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</si>
  <si>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</si>
  <si>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</si>
  <si>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</si>
  <si>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</si>
  <si>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</si>
  <si>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</si>
  <si>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</si>
  <si>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</si>
  <si>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</si>
  <si>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</si>
  <si>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</si>
  <si>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</si>
  <si>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</si>
  <si>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</si>
  <si>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</si>
  <si>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</si>
  <si>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</si>
  <si>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</si>
  <si>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</si>
  <si>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</si>
  <si>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</si>
  <si>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</si>
  <si>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</si>
  <si>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</si>
  <si>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</si>
  <si>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</si>
  <si>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</si>
  <si>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</si>
  <si>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</si>
  <si>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</si>
  <si>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</si>
  <si>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</si>
  <si>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</si>
  <si>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</si>
  <si>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</si>
  <si>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</si>
  <si>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</si>
  <si>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</si>
  <si>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</si>
  <si>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</si>
  <si>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</si>
  <si>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</si>
  <si>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</si>
  <si>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</si>
  <si>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</si>
  <si>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</si>
  <si>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</si>
  <si>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</si>
  <si>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</si>
  <si>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</si>
  <si>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</si>
  <si>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</si>
  <si>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</si>
  <si>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</si>
  <si>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</si>
  <si>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</si>
  <si>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</si>
  <si>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</si>
  <si>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</si>
  <si>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</si>
  <si>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</si>
  <si>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</si>
  <si>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</si>
  <si>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</si>
  <si>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</si>
  <si>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</si>
  <si>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</si>
  <si>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</si>
  <si>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</si>
  <si>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</si>
  <si>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</si>
  <si>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</si>
  <si>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</si>
  <si>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</si>
  <si>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</si>
  <si>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</si>
  <si>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</si>
  <si>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</si>
  <si>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</si>
  <si>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</si>
  <si>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</si>
  <si>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</si>
  <si>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</si>
  <si>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</si>
  <si>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</si>
  <si>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</si>
  <si>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</si>
  <si>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</si>
  <si>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</si>
  <si>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</si>
  <si>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</si>
  <si>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</si>
  <si>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</si>
  <si>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</si>
  <si>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</si>
  <si>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</si>
  <si>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</si>
  <si>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</si>
  <si>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</si>
  <si>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</si>
  <si>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</si>
  <si>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</si>
  <si>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</si>
  <si>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</si>
  <si>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</si>
  <si>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</si>
  <si>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</si>
  <si>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</si>
  <si>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</si>
  <si>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</si>
  <si>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</si>
  <si>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</si>
  <si>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</si>
  <si>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</si>
  <si>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</si>
  <si>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</si>
  <si>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</si>
  <si>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</si>
  <si>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</si>
  <si>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</si>
  <si>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</si>
  <si>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</si>
  <si>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</si>
  <si>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</si>
  <si>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</si>
  <si>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</si>
  <si>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</si>
  <si>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</si>
  <si>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</si>
  <si>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</si>
  <si>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</si>
  <si>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</si>
  <si>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</si>
  <si>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</si>
  <si>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</si>
  <si>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</si>
  <si>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</si>
  <si>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</si>
  <si>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</si>
  <si>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</si>
  <si>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</si>
  <si>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</si>
  <si>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</si>
  <si>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</si>
  <si>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</si>
  <si>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</si>
  <si>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</si>
  <si>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</si>
  <si>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</si>
  <si>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</si>
  <si>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</si>
  <si>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</si>
  <si>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</si>
  <si>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</si>
  <si>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</si>
  <si>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</si>
  <si>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</si>
  <si>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</si>
  <si>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</si>
  <si>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</si>
  <si>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</si>
  <si>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</si>
  <si>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</si>
  <si>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</si>
  <si>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</si>
  <si>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</si>
  <si>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</si>
  <si>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</si>
  <si>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</si>
  <si>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</si>
  <si>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</si>
  <si>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</si>
  <si>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</si>
  <si>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</si>
  <si>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</si>
  <si>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</si>
  <si>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</si>
  <si>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</si>
  <si>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</si>
  <si>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</si>
  <si>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</si>
  <si>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</si>
  <si>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</si>
  <si>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</si>
  <si>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</si>
  <si>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</si>
  <si>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</si>
  <si>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</si>
  <si>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</si>
  <si>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</si>
  <si>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</si>
  <si>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</si>
  <si>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</si>
  <si>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</si>
  <si>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</si>
  <si>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</si>
  <si>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</si>
  <si>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</si>
  <si>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</si>
  <si>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</si>
  <si>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</si>
  <si>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</si>
  <si>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</si>
  <si>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</si>
  <si>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</si>
  <si>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</si>
  <si>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</si>
  <si>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</si>
  <si>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</si>
  <si>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</si>
  <si>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</si>
  <si>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</si>
  <si>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</si>
  <si>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</si>
  <si>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</si>
  <si>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</si>
  <si>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</si>
  <si>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</si>
  <si>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</si>
  <si>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</si>
  <si>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</si>
  <si>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</si>
  <si>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</si>
  <si>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</si>
  <si>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</si>
  <si>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</si>
  <si>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</si>
  <si>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</si>
  <si>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</si>
  <si>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</si>
  <si>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</si>
  <si>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</si>
  <si>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</si>
  <si>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</si>
  <si>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</si>
  <si>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</si>
  <si>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</si>
  <si>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</si>
  <si>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</si>
  <si>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</si>
  <si>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</si>
  <si>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</si>
  <si>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</si>
  <si>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</si>
  <si>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</si>
  <si>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</si>
  <si>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</si>
  <si>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</si>
  <si>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</si>
  <si>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</si>
  <si>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</si>
  <si>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</si>
  <si>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</si>
  <si>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</si>
  <si>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</si>
  <si>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</si>
  <si>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</si>
  <si>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</si>
  <si>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</si>
  <si>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</si>
  <si>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</si>
  <si>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</si>
  <si>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</si>
  <si>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</si>
  <si>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</si>
  <si>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</si>
  <si>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</si>
  <si>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</si>
  <si>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</si>
  <si>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</si>
  <si>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</si>
  <si>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</si>
  <si>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</si>
  <si>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</si>
  <si>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</si>
  <si>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</si>
  <si>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</si>
  <si>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</si>
  <si>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</si>
  <si>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</si>
  <si>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</si>
  <si>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</si>
  <si>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</si>
  <si>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</si>
  <si>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</si>
  <si>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</si>
  <si>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</si>
  <si>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</si>
  <si>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</si>
  <si>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</si>
  <si>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</si>
  <si>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</si>
  <si>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</si>
  <si>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</si>
  <si>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</si>
  <si>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</si>
  <si>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</si>
  <si>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</si>
  <si>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</si>
  <si>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</si>
  <si>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</si>
  <si>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</si>
  <si>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</si>
  <si>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</si>
  <si>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</si>
  <si>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</si>
  <si>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</si>
  <si>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</si>
  <si>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</si>
  <si>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</si>
  <si>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</si>
  <si>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</si>
  <si>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</si>
  <si>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</si>
  <si>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</si>
  <si>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</si>
  <si>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</si>
  <si>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</si>
  <si>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</si>
  <si>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</si>
  <si>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</si>
  <si>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</si>
  <si>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</si>
  <si>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</si>
  <si>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</si>
  <si>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</si>
  <si>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</si>
  <si>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</si>
  <si>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</si>
  <si>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</si>
  <si>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</si>
  <si>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</si>
  <si>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</si>
  <si>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</si>
  <si>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</si>
  <si>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</si>
  <si>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</si>
  <si>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</si>
  <si>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</si>
  <si>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</si>
  <si>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</si>
  <si>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</si>
  <si>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</si>
  <si>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</si>
  <si>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</si>
  <si>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</si>
  <si>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</si>
  <si>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</si>
  <si>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</si>
  <si>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</si>
  <si>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</si>
  <si>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</si>
  <si>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</si>
  <si>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</si>
  <si>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</si>
  <si>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</si>
  <si>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</si>
  <si>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</si>
  <si>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</si>
  <si>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</si>
  <si>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</si>
  <si>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</si>
  <si>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</si>
  <si>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</si>
  <si>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</si>
  <si>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</si>
  <si>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</si>
  <si>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</si>
  <si>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</si>
  <si>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</si>
  <si>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</si>
  <si>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</si>
  <si>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</si>
  <si>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</si>
  <si>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</si>
  <si>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</si>
  <si>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</si>
  <si>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</si>
  <si>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</si>
  <si>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</si>
  <si>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</si>
  <si>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</si>
  <si>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</si>
  <si>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</si>
  <si>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</si>
  <si>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</si>
  <si>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</si>
  <si>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</si>
  <si>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</si>
  <si>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</si>
  <si>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</si>
  <si>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</si>
  <si>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</si>
  <si>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</si>
  <si>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</si>
  <si>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</si>
  <si>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</si>
  <si>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</si>
  <si>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</si>
  <si>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</si>
  <si>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</si>
  <si>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</si>
  <si>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</si>
  <si>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</si>
  <si>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</si>
  <si>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</si>
  <si>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</si>
  <si>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</si>
  <si>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</si>
  <si>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</si>
  <si>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</si>
  <si>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</si>
  <si>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</si>
  <si>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</si>
  <si>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</si>
  <si>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</si>
  <si>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</si>
  <si>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</si>
  <si>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</si>
  <si>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</si>
  <si>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</si>
  <si>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</si>
  <si>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</si>
  <si>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</si>
  <si>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</si>
  <si>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</si>
  <si>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</si>
  <si>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</si>
  <si>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</si>
  <si>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</si>
  <si>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</si>
  <si>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</si>
  <si>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</si>
  <si>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</si>
  <si>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</si>
  <si>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</si>
  <si>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</si>
  <si>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</si>
  <si>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</si>
  <si>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</si>
  <si>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</si>
  <si>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</si>
  <si>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</si>
  <si>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</si>
  <si>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</si>
  <si>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</si>
  <si>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</si>
  <si>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</si>
  <si>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</si>
  <si>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</si>
  <si>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</si>
  <si>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</si>
  <si>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</si>
  <si>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</si>
  <si>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</si>
  <si>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</si>
  <si>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</si>
  <si>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</si>
  <si>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</si>
  <si>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</si>
  <si>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</si>
  <si>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</si>
  <si>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</si>
  <si>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</si>
  <si>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</si>
  <si>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</si>
  <si>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</si>
  <si>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</si>
  <si>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</si>
  <si>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</si>
  <si>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</si>
  <si>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</si>
  <si>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</si>
  <si>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</si>
  <si>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</si>
  <si>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</si>
  <si>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</si>
  <si>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</si>
  <si>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</si>
  <si>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</si>
  <si>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</si>
  <si>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</si>
  <si>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</si>
  <si>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</si>
  <si>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</si>
  <si>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</si>
  <si>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</si>
  <si>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</si>
  <si>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</si>
  <si>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</si>
  <si>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</si>
  <si>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</si>
  <si>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</si>
  <si>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</si>
  <si>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</si>
  <si>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</si>
  <si>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</si>
  <si>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</si>
  <si>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</si>
  <si>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</si>
  <si>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</si>
  <si>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</si>
  <si>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</si>
  <si>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</si>
  <si>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</si>
  <si>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</si>
  <si>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</si>
  <si>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</si>
  <si>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</si>
  <si>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</si>
  <si>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</si>
  <si>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</si>
  <si>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</si>
  <si>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</si>
  <si>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</si>
  <si>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</si>
  <si>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</si>
  <si>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</si>
  <si>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</si>
  <si>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</si>
  <si>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</si>
  <si>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</si>
  <si>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</si>
  <si>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</si>
  <si>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</si>
  <si>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</si>
  <si>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</si>
  <si>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</si>
  <si>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</si>
  <si>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</si>
  <si>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</si>
  <si>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</si>
  <si>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</si>
  <si>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</si>
  <si>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</si>
  <si>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</si>
  <si>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</si>
  <si>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</si>
  <si>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</si>
  <si>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</si>
  <si>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</si>
  <si>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</si>
  <si>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</si>
  <si>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</si>
  <si>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</si>
  <si>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</si>
  <si>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</si>
  <si>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</si>
  <si>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</si>
  <si>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</si>
  <si>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</si>
  <si>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</si>
  <si>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</si>
  <si>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</si>
  <si>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</si>
  <si>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</si>
  <si>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</si>
  <si>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</si>
  <si>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</si>
  <si>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</si>
  <si>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</si>
  <si>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</si>
  <si>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</si>
  <si>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</si>
  <si>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</si>
  <si>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</si>
  <si>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</si>
  <si>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</si>
  <si>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</si>
  <si>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</si>
  <si>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</si>
  <si>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</si>
  <si>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</si>
  <si>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</si>
  <si>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</si>
  <si>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</si>
  <si>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</si>
  <si>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</si>
  <si>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</si>
  <si>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</si>
  <si>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</si>
  <si>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</si>
  <si>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</si>
  <si>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</si>
  <si>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</si>
  <si>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</si>
  <si>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</si>
  <si>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</si>
  <si>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</si>
  <si>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</si>
  <si>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</si>
  <si>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</si>
  <si>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</si>
  <si>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</si>
  <si>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</si>
  <si>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</si>
  <si>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</si>
  <si>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</si>
  <si>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</si>
  <si>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</si>
  <si>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</si>
  <si>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</si>
  <si>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</si>
  <si>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</si>
  <si>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</si>
  <si>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</si>
  <si>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</si>
  <si>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</si>
  <si>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</si>
  <si>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</si>
  <si>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</si>
  <si>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</si>
  <si>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</si>
  <si>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</si>
  <si>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</si>
  <si>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</si>
  <si>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</si>
  <si>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</si>
  <si>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</si>
  <si>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</si>
  <si>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</si>
  <si>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</si>
  <si>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</si>
  <si>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</si>
  <si>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</si>
  <si>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</si>
  <si>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</si>
  <si>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</si>
  <si>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</si>
  <si>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</si>
  <si>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</si>
  <si>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</si>
  <si>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</si>
  <si>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</si>
  <si>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</si>
  <si>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</si>
  <si>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</si>
  <si>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</si>
  <si>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</si>
  <si>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</si>
  <si>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</si>
  <si>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</si>
  <si>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</si>
  <si>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</si>
  <si>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</si>
  <si>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</si>
  <si>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</si>
  <si>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</si>
  <si>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</si>
  <si>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</si>
  <si>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</si>
  <si>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</si>
  <si>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</si>
  <si>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</si>
  <si>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</si>
  <si>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</si>
  <si>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</si>
  <si>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</si>
  <si>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</si>
  <si>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</si>
  <si>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</si>
  <si>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</si>
  <si>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</si>
  <si>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</si>
  <si>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</si>
  <si>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</si>
  <si>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</si>
  <si>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</si>
  <si>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</si>
  <si>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</si>
  <si>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</si>
  <si>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</si>
  <si>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</si>
  <si>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</si>
  <si>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</si>
  <si>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</si>
  <si>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</si>
  <si>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</si>
  <si>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</si>
  <si>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</si>
  <si>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</si>
  <si>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</si>
  <si>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</si>
  <si>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</si>
  <si>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</si>
  <si>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</si>
  <si>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</si>
  <si>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</si>
  <si>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</si>
  <si>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</si>
  <si>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</si>
  <si>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</si>
  <si>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</si>
  <si>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</si>
  <si>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</si>
  <si>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</si>
  <si>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</si>
  <si>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</si>
  <si>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</si>
  <si>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</si>
  <si>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</si>
  <si>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</si>
  <si>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</si>
  <si>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</si>
  <si>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</si>
  <si>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</si>
  <si>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</si>
  <si>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</si>
  <si>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</si>
  <si>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</si>
  <si>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</si>
  <si>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</si>
  <si>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</si>
  <si>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</si>
  <si>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</si>
  <si>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</si>
  <si>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</si>
  <si>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</si>
  <si>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</si>
  <si>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</si>
  <si>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</si>
  <si>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</si>
  <si>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</si>
  <si>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</si>
  <si>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</si>
  <si>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</si>
  <si>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</si>
  <si>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</si>
  <si>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</si>
  <si>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</si>
  <si>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</si>
  <si>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</si>
  <si>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</si>
  <si>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</si>
  <si>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</si>
  <si>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</si>
  <si>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</si>
  <si>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</si>
  <si>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</si>
  <si>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</si>
  <si>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</si>
  <si>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</si>
  <si>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</si>
  <si>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</si>
  <si>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</si>
  <si>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</si>
  <si>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</si>
  <si>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</si>
  <si>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</si>
  <si>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</si>
  <si>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</si>
  <si>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</si>
  <si>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</si>
  <si>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</si>
  <si>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</si>
  <si>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</si>
  <si>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</si>
  <si>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</si>
  <si>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</si>
  <si>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</si>
  <si>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</si>
  <si>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</si>
  <si>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</si>
  <si>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</si>
  <si>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</si>
  <si>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</si>
  <si>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</si>
  <si>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</si>
  <si>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</si>
  <si>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</si>
  <si>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</si>
  <si>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</si>
  <si>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</si>
  <si>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</si>
  <si>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</si>
  <si>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</si>
  <si>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</si>
  <si>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</si>
  <si>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</si>
  <si>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</si>
  <si>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</si>
  <si>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</si>
  <si>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</si>
  <si>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</si>
  <si>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</si>
  <si>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</si>
  <si>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</si>
  <si>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</si>
  <si>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</si>
  <si>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</si>
  <si>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</si>
  <si>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</si>
  <si>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</si>
  <si>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</si>
  <si>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</si>
  <si>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</si>
  <si>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</si>
  <si>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</si>
  <si>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</si>
  <si>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</si>
  <si>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</si>
  <si>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</si>
  <si>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</si>
  <si>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</si>
  <si>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</si>
  <si>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</si>
  <si>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</si>
  <si>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</si>
  <si>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</si>
  <si>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</si>
  <si>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</si>
  <si>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</si>
  <si>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</si>
  <si>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</si>
  <si>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</si>
  <si>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</si>
  <si>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</si>
  <si>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</si>
  <si>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</si>
  <si>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</si>
  <si>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</si>
  <si>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</si>
  <si>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</si>
  <si>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</si>
  <si>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</si>
  <si>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</si>
  <si>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</si>
  <si>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</si>
  <si>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</si>
  <si>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</si>
  <si>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</si>
  <si>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</si>
  <si>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</si>
  <si>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</si>
  <si>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</si>
  <si>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</si>
  <si>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</si>
  <si>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</si>
  <si>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</si>
  <si>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</si>
  <si>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</si>
  <si>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</si>
  <si>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</si>
  <si>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</si>
  <si>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</si>
  <si>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</si>
  <si>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</si>
  <si>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</si>
  <si>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</si>
  <si>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</si>
  <si>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</si>
  <si>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</si>
  <si>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</si>
  <si>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</si>
  <si>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</si>
  <si>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</si>
  <si>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</si>
  <si>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</si>
  <si>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</si>
  <si>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</si>
  <si>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</si>
  <si>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</si>
  <si>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</si>
  <si>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</si>
  <si>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</si>
  <si>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</si>
  <si>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</si>
  <si>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</si>
  <si>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</si>
  <si>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</si>
  <si>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</si>
  <si>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</si>
  <si>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</si>
  <si>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</si>
  <si>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</si>
  <si>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</si>
  <si>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</si>
  <si>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</si>
  <si>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</si>
  <si>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</si>
  <si>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</si>
  <si>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</si>
  <si>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</si>
  <si>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</si>
  <si>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</si>
  <si>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</si>
  <si>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</si>
  <si>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</si>
  <si>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</si>
  <si>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</si>
  <si>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</si>
  <si>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</si>
  <si>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</si>
  <si>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</si>
  <si>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</si>
  <si>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</si>
  <si>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</si>
  <si>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</si>
  <si>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</si>
  <si>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</si>
  <si>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</si>
  <si>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</si>
  <si>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</si>
  <si>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</si>
  <si>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</si>
  <si>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</si>
  <si>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</si>
  <si>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</si>
  <si>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</si>
  <si>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</si>
  <si>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</si>
  <si>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</si>
  <si>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</si>
  <si>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</si>
  <si>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</si>
  <si>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</si>
  <si>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</si>
  <si>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</si>
  <si>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</si>
  <si>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</si>
  <si>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</si>
  <si>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</si>
  <si>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</si>
  <si>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</si>
  <si>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</si>
  <si>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</si>
  <si>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</si>
  <si>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</si>
  <si>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</si>
  <si>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</si>
  <si>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</si>
  <si>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</si>
  <si>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</si>
  <si>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</si>
  <si>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</si>
  <si>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</si>
  <si>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</si>
  <si>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</si>
  <si>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</si>
  <si>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</si>
  <si>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</si>
  <si>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</si>
  <si>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</si>
  <si>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</si>
  <si>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</si>
  <si>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</si>
  <si>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</si>
  <si>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</si>
  <si>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</si>
  <si>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</si>
  <si>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</si>
  <si>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</si>
  <si>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</si>
  <si>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</si>
  <si>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</si>
  <si>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</si>
  <si>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</si>
  <si>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</si>
  <si>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</si>
  <si>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</si>
  <si>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</si>
  <si>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</si>
  <si>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</si>
  <si>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</si>
  <si>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</si>
  <si>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</si>
  <si>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</si>
  <si>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</si>
  <si>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</si>
  <si>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</si>
  <si>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</si>
  <si>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</si>
  <si>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</si>
  <si>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</si>
  <si>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</si>
  <si>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</si>
  <si>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</si>
  <si>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</si>
  <si>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</si>
  <si>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</si>
  <si>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</si>
  <si>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</si>
  <si>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</si>
  <si>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</si>
  <si>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</si>
  <si>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</si>
  <si>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</si>
  <si>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</si>
  <si>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</si>
  <si>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</si>
  <si>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</si>
  <si>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</si>
  <si>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</si>
  <si>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</si>
  <si>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</si>
  <si>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</si>
  <si>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</si>
  <si>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</si>
  <si>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</si>
  <si>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</si>
  <si>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</si>
  <si>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</si>
  <si>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</si>
  <si>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</si>
  <si>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</si>
  <si>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</si>
  <si>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</si>
  <si>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</si>
  <si>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</si>
  <si>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</si>
  <si>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</si>
  <si>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</si>
  <si>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</si>
  <si>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</si>
  <si>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</si>
  <si>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</si>
  <si>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</si>
  <si>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</si>
  <si>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</si>
  <si>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</si>
  <si>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</si>
  <si>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</si>
  <si>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</si>
  <si>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</si>
  <si>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</si>
  <si>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</si>
  <si>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</si>
  <si>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</si>
  <si>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</si>
  <si>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</si>
  <si>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</si>
  <si>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</si>
  <si>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</si>
  <si>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</si>
  <si>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</si>
  <si>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</si>
  <si>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</si>
  <si>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</si>
  <si>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</si>
  <si>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</si>
  <si>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</si>
  <si>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</si>
  <si>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</si>
  <si>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</si>
  <si>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</si>
  <si>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</si>
  <si>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</si>
  <si>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</si>
  <si>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</si>
  <si>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</si>
  <si>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</si>
  <si>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</si>
  <si>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</si>
  <si>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</si>
  <si>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</si>
  <si>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</si>
  <si>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</si>
  <si>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</si>
  <si>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</si>
  <si>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</si>
  <si>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</si>
  <si>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</si>
  <si>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</si>
  <si>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</si>
  <si>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</si>
  <si>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</si>
  <si>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</si>
  <si>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</si>
  <si>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</si>
  <si>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</si>
  <si>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</si>
  <si>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</si>
  <si>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</si>
  <si>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</si>
  <si>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</si>
  <si>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</si>
  <si>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</si>
  <si>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</si>
  <si>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</si>
  <si>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</si>
  <si>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</si>
  <si>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</si>
  <si>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</si>
  <si>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</si>
  <si>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</si>
  <si>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</si>
  <si>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</si>
  <si>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</si>
  <si>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</si>
  <si>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</si>
  <si>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</si>
  <si>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</si>
  <si>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</si>
  <si>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</si>
  <si>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</si>
  <si>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</si>
  <si>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</si>
  <si>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</si>
  <si>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</si>
  <si>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</si>
  <si>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</si>
  <si>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</si>
  <si>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</si>
  <si>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</si>
  <si>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</si>
  <si>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</si>
  <si>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</si>
  <si>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</si>
  <si>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</si>
  <si>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</si>
  <si>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</si>
  <si>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</si>
  <si>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</si>
  <si>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</si>
  <si>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</si>
  <si>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</si>
  <si>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</si>
  <si>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</si>
  <si>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</si>
  <si>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</si>
  <si>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</si>
  <si>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</si>
  <si>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</si>
  <si>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</si>
  <si>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</si>
  <si>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</si>
  <si>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</si>
  <si>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</si>
  <si>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</si>
  <si>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</si>
  <si>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</si>
  <si>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</si>
  <si>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</si>
  <si>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</si>
  <si>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</si>
  <si>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</si>
  <si>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</si>
  <si>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</si>
  <si>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</si>
  <si>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</si>
  <si>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</si>
  <si>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</si>
  <si>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</si>
  <si>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</si>
  <si>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</si>
  <si>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</si>
  <si>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</si>
  <si>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</si>
  <si>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</si>
  <si>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</si>
  <si>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</si>
  <si>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</si>
  <si>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</si>
  <si>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</si>
  <si>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</si>
  <si>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</si>
  <si>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</si>
  <si>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</si>
  <si>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</si>
  <si>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</si>
  <si>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</si>
  <si>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</si>
  <si>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</si>
  <si>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</si>
  <si>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</si>
  <si>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</si>
  <si>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</si>
  <si>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</si>
  <si>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</si>
  <si>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</si>
  <si>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</si>
  <si>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</si>
  <si>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</si>
  <si>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</si>
  <si>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</si>
  <si>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</si>
  <si>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</si>
  <si>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</si>
  <si>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</si>
  <si>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</si>
  <si>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</si>
  <si>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</si>
  <si>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</si>
  <si>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</si>
  <si>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</si>
  <si>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</si>
  <si>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</si>
  <si>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</si>
  <si>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</si>
  <si>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</si>
  <si>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</si>
  <si>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</si>
  <si>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</si>
  <si>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</si>
  <si>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</si>
  <si>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</si>
  <si>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</si>
  <si>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</si>
  <si>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</si>
  <si>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</si>
  <si>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</si>
  <si>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</si>
  <si>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</si>
  <si>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</si>
  <si>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</si>
  <si>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</si>
  <si>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</si>
  <si>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</si>
  <si>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</si>
  <si>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</si>
  <si>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</si>
  <si>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</si>
  <si>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</si>
  <si>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</si>
  <si>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</si>
  <si>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</si>
  <si>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</si>
  <si>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</si>
  <si>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</si>
  <si>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</si>
  <si>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</si>
  <si>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</si>
  <si>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</si>
  <si>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</si>
  <si>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</si>
  <si>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</si>
  <si>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</si>
  <si>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</si>
  <si>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</si>
  <si>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</si>
  <si>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</si>
  <si>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</si>
  <si>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</si>
  <si>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</si>
  <si>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</si>
  <si>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</si>
  <si>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</si>
  <si>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</si>
  <si>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</si>
  <si>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</si>
  <si>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</si>
  <si>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</si>
  <si>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</si>
  <si>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</si>
  <si>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</si>
  <si>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</si>
  <si>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</si>
  <si>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</si>
  <si>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</si>
  <si>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</si>
  <si>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</si>
  <si>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</si>
  <si>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</si>
  <si>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</si>
  <si>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</si>
  <si>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</si>
  <si>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</si>
  <si>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</si>
  <si>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</si>
  <si>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</si>
  <si>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</si>
  <si>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</si>
  <si>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</si>
  <si>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</si>
  <si>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</si>
  <si>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</si>
  <si>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</si>
  <si>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</si>
  <si>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</si>
  <si>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</si>
  <si>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</si>
  <si>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</si>
  <si>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</si>
  <si>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</si>
  <si>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</si>
  <si>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</si>
  <si>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</si>
  <si>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</si>
  <si>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</si>
  <si>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</si>
  <si>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</si>
  <si>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</si>
  <si>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</si>
  <si>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</si>
  <si>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</si>
  <si>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</si>
  <si>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</si>
  <si>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</si>
  <si>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</si>
  <si>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</si>
  <si>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</si>
  <si>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</si>
  <si>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</si>
  <si>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</si>
  <si>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</si>
  <si>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</si>
  <si>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</si>
  <si>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</si>
  <si>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</si>
  <si>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</si>
  <si>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</si>
  <si>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</si>
  <si>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</si>
  <si>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</si>
  <si>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</si>
  <si>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</si>
  <si>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</si>
  <si>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</si>
  <si>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</si>
  <si>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</si>
  <si>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</si>
  <si>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</si>
  <si>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</si>
  <si>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</si>
  <si>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</si>
  <si>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</si>
  <si>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</si>
  <si>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</si>
  <si>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</si>
  <si>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</si>
  <si>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</si>
  <si>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</si>
  <si>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</si>
  <si>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</si>
  <si>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</si>
  <si>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</si>
  <si>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</si>
  <si>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</si>
  <si>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</si>
  <si>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</si>
  <si>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</si>
  <si>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</si>
  <si>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</si>
  <si>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</si>
  <si>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</si>
  <si>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</si>
  <si>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</si>
  <si>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</si>
  <si>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</si>
  <si>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</si>
  <si>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</si>
  <si>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</si>
  <si>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</si>
  <si>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</si>
  <si>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</si>
  <si>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</si>
  <si>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</si>
  <si>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</si>
  <si>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</si>
  <si>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</si>
  <si>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</si>
  <si>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</si>
  <si>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</si>
  <si>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</si>
  <si>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</si>
  <si>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</si>
  <si>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</si>
  <si>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</si>
  <si>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</si>
  <si>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</si>
  <si>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</si>
  <si>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</si>
  <si>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</si>
  <si>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</si>
  <si>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</si>
  <si>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</si>
  <si>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</si>
  <si>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</si>
  <si>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</si>
  <si>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</si>
  <si>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</si>
  <si>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</si>
  <si>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</si>
  <si>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</si>
  <si>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</si>
  <si>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</si>
  <si>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</si>
  <si>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</si>
  <si>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</si>
  <si>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</si>
  <si>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</si>
  <si>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</si>
  <si>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</si>
  <si>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</si>
  <si>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</si>
  <si>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</si>
  <si>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</si>
  <si>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</si>
  <si>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</si>
  <si>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</si>
  <si>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</si>
  <si>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</si>
  <si>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</si>
  <si>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</si>
  <si>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</si>
  <si>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</si>
  <si>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</si>
  <si>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</si>
  <si>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</si>
  <si>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</si>
  <si>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</si>
  <si>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</si>
  <si>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</si>
  <si>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</si>
  <si>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</si>
  <si>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</si>
  <si>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</si>
  <si>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</si>
  <si>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</si>
  <si>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</si>
  <si>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</si>
  <si>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</si>
  <si>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</si>
  <si>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</si>
  <si>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</si>
  <si>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</si>
  <si>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</si>
  <si>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</si>
  <si>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</si>
  <si>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</si>
  <si>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</si>
  <si>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</si>
  <si>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</si>
  <si>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</si>
  <si>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</si>
  <si>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</si>
  <si>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</si>
  <si>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</si>
  <si>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</si>
  <si>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</si>
  <si>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</si>
  <si>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</si>
  <si>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</si>
  <si>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</si>
  <si>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</si>
  <si>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</si>
  <si>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</si>
  <si>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</si>
  <si>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</si>
  <si>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</si>
  <si>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</si>
  <si>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</si>
  <si>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</si>
  <si>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</si>
  <si>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</si>
  <si>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</si>
  <si>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</si>
  <si>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</si>
  <si>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</si>
  <si>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</si>
  <si>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</si>
  <si>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</si>
  <si>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</si>
  <si>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</si>
  <si>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</si>
  <si>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</si>
  <si>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</si>
  <si>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</si>
  <si>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</si>
  <si>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</si>
  <si>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</si>
  <si>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</si>
  <si>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</si>
  <si>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</si>
  <si>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</si>
  <si>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</si>
  <si>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</si>
  <si>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</si>
  <si>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</si>
  <si>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</si>
  <si>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</si>
  <si>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</si>
  <si>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</si>
  <si>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</si>
  <si>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</si>
  <si>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</si>
  <si>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</si>
  <si>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</si>
  <si>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</si>
  <si>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</si>
  <si>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</si>
  <si>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</si>
  <si>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</si>
  <si>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</si>
  <si>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</si>
  <si>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</si>
  <si>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</si>
  <si>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</si>
  <si>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</si>
  <si>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</si>
  <si>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</si>
  <si>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</si>
  <si>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</si>
  <si>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</si>
  <si>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</si>
  <si>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</si>
  <si>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</si>
  <si>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</si>
  <si>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</si>
  <si>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</si>
  <si>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</si>
  <si>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</si>
  <si>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</si>
  <si>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</si>
  <si>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</si>
  <si>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</si>
  <si>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</si>
  <si>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</si>
  <si>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</si>
  <si>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</si>
  <si>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</si>
  <si>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</si>
  <si>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</si>
  <si>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</si>
  <si>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</si>
  <si>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</si>
  <si>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</si>
  <si>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</si>
  <si>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</si>
  <si>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</si>
  <si>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</si>
  <si>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</si>
  <si>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</si>
  <si>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</si>
  <si>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</si>
  <si>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</si>
  <si>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</si>
  <si>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</si>
  <si>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</si>
  <si>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</si>
  <si>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</si>
  <si>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</si>
  <si>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</si>
  <si>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</si>
  <si>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</si>
  <si>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</si>
  <si>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</si>
  <si>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</si>
  <si>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</si>
  <si>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</si>
  <si>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</si>
  <si>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</si>
  <si>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</si>
  <si>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</si>
  <si>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</si>
  <si>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</si>
  <si>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</si>
  <si>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</si>
  <si>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</si>
  <si>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</si>
  <si>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</si>
  <si>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</si>
  <si>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</si>
  <si>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</si>
  <si>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</si>
  <si>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</si>
  <si>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</si>
  <si>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</si>
  <si>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</si>
  <si>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</si>
  <si>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</si>
  <si>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</si>
  <si>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</si>
  <si>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</si>
  <si>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</si>
  <si>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</si>
  <si>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</si>
  <si>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</si>
  <si>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</si>
  <si>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</si>
  <si>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</si>
  <si>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</si>
  <si>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</si>
  <si>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</si>
  <si>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</si>
  <si>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</si>
  <si>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</si>
  <si>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</si>
  <si>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</si>
  <si>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</si>
  <si>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</si>
  <si>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</si>
  <si>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</si>
  <si>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</si>
  <si>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</si>
  <si>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</si>
  <si>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</si>
  <si>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</si>
  <si>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</si>
  <si>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</si>
  <si>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</si>
  <si>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</si>
  <si>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</si>
  <si>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</si>
  <si>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</si>
  <si>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</si>
  <si>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</si>
  <si>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</si>
  <si>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</si>
  <si>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</si>
  <si>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</si>
  <si>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</si>
  <si>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</si>
  <si>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</si>
  <si>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</si>
  <si>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</si>
  <si>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</si>
  <si>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</si>
  <si>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</si>
  <si>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</si>
  <si>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</si>
  <si>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</si>
  <si>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</si>
  <si>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</si>
  <si>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</si>
  <si>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</si>
  <si>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</si>
  <si>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</si>
  <si>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</si>
  <si>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</si>
  <si>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</si>
  <si>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</si>
  <si>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</si>
  <si>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</si>
  <si>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</si>
  <si>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</si>
  <si>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</si>
  <si>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</si>
  <si>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</si>
  <si>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</si>
  <si>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</si>
  <si>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</si>
  <si>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</si>
  <si>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</si>
  <si>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</si>
  <si>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</si>
  <si>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</si>
  <si>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</si>
  <si>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</si>
  <si>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</si>
  <si>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</si>
  <si>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</si>
  <si>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</si>
  <si>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</si>
  <si>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</si>
  <si>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</si>
  <si>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</si>
  <si>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</si>
  <si>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</si>
  <si>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</si>
  <si>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</si>
  <si>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</si>
  <si>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</si>
  <si>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</si>
  <si>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</si>
  <si>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</si>
  <si>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</si>
  <si>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</si>
  <si>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</si>
  <si>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</si>
  <si>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</si>
  <si>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</si>
  <si>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</si>
  <si>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</si>
  <si>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</si>
  <si>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</si>
  <si>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</si>
  <si>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</si>
  <si>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</si>
  <si>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</si>
  <si>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</si>
  <si>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</si>
  <si>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</si>
  <si>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</si>
  <si>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</si>
  <si>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</si>
  <si>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</si>
  <si>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</si>
  <si>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</si>
  <si>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</si>
  <si>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</si>
  <si>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</si>
  <si>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</si>
  <si>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</si>
  <si>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</si>
  <si>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</si>
  <si>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</si>
  <si>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</si>
  <si>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</si>
  <si>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</si>
  <si>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</si>
  <si>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</si>
  <si>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</si>
  <si>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</si>
  <si>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</si>
  <si>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</si>
  <si>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</si>
  <si>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</si>
  <si>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</si>
  <si>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</si>
  <si>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</si>
  <si>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</si>
  <si>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</si>
  <si>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</si>
  <si>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</si>
  <si>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</si>
  <si>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</si>
  <si>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</si>
  <si>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</si>
  <si>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</si>
  <si>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</si>
  <si>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</si>
  <si>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</si>
  <si>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</si>
  <si>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</si>
  <si>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</si>
  <si>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</si>
  <si>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</si>
  <si>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</si>
  <si>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</si>
  <si>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</si>
  <si>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</si>
  <si>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</si>
  <si>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</si>
  <si>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</si>
  <si>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</si>
  <si>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</si>
  <si>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</si>
  <si>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</si>
  <si>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</si>
  <si>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</si>
  <si>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</si>
  <si>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</si>
  <si>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</si>
  <si>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</si>
  <si>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</si>
  <si>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</si>
  <si>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</si>
  <si>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</si>
  <si>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</si>
  <si>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</si>
  <si>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</si>
  <si>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</si>
  <si>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</si>
  <si>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</si>
  <si>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</si>
  <si>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</si>
  <si>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</si>
  <si>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</si>
  <si>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</si>
  <si>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</si>
  <si>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</si>
  <si>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</si>
  <si>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</si>
  <si>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</si>
  <si>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</si>
  <si>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</si>
  <si>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</si>
  <si>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</si>
  <si>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</si>
  <si>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</si>
  <si>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</si>
  <si>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</si>
  <si>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</si>
  <si>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</si>
  <si>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</si>
  <si>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</si>
  <si>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</si>
  <si>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</si>
  <si>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</si>
  <si>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</si>
  <si>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</si>
  <si>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</si>
  <si>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</si>
  <si>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</si>
  <si>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</si>
  <si>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</si>
  <si>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</si>
  <si>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</si>
  <si>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</si>
  <si>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</si>
  <si>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</si>
  <si>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</si>
  <si>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</si>
  <si>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</si>
  <si>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</si>
  <si>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</si>
  <si>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</si>
  <si>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</si>
  <si>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</si>
  <si>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</si>
  <si>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</si>
  <si>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</si>
  <si>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</si>
  <si>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</si>
  <si>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</si>
  <si>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</si>
  <si>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</si>
  <si>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</si>
  <si>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</si>
  <si>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</si>
  <si>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</si>
  <si>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</si>
  <si>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</si>
  <si>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</si>
  <si>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</si>
  <si>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</si>
  <si>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</si>
  <si>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</si>
  <si>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</si>
  <si>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</si>
  <si>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</si>
  <si>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</si>
  <si>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</si>
  <si>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</si>
  <si>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</si>
  <si>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</si>
  <si>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</si>
  <si>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</si>
  <si>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</si>
  <si>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</si>
  <si>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</si>
  <si>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</si>
  <si>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</si>
  <si>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</si>
  <si>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</si>
  <si>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</si>
  <si>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</si>
  <si>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</si>
  <si>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</si>
  <si>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</si>
  <si>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</si>
  <si>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</si>
  <si>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</si>
  <si>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</si>
  <si>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</si>
  <si>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</si>
  <si>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</si>
  <si>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</si>
  <si>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</si>
  <si>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</si>
  <si>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</si>
  <si>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</si>
  <si>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</si>
  <si>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</si>
  <si>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</si>
  <si>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</si>
  <si>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</si>
  <si>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</si>
  <si>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</si>
  <si>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</si>
  <si>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</si>
  <si>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</si>
  <si>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</si>
  <si>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</si>
  <si>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</si>
  <si>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</si>
  <si>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</si>
  <si>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</si>
  <si>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</si>
  <si>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</si>
  <si>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</si>
  <si>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</si>
  <si>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</si>
  <si>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</si>
  <si>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</si>
  <si>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</si>
  <si>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</si>
  <si>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</si>
  <si>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</si>
  <si>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</si>
  <si>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</si>
  <si>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</si>
  <si>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</si>
  <si>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</si>
  <si>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</si>
  <si>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</si>
  <si>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</si>
  <si>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</si>
  <si>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</si>
  <si>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</si>
  <si>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</si>
  <si>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</si>
  <si>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</si>
  <si>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</si>
  <si>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</si>
  <si>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</si>
  <si>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</si>
  <si>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</si>
  <si>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</si>
  <si>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</si>
  <si>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</si>
  <si>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</si>
  <si>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</si>
  <si>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</si>
  <si>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</si>
  <si>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</si>
  <si>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</si>
  <si>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</si>
  <si>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</si>
  <si>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</si>
  <si>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</si>
  <si>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</si>
  <si>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</si>
  <si>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</si>
  <si>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</si>
  <si>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</si>
  <si>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</si>
  <si>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</si>
  <si>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</si>
  <si>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</si>
  <si>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</si>
  <si>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</si>
  <si>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</si>
  <si>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</si>
  <si>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</si>
  <si>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</si>
  <si>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</si>
  <si>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</si>
  <si>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</si>
  <si>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</si>
  <si>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</si>
  <si>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</si>
  <si>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</si>
  <si>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</si>
  <si>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</si>
  <si>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</si>
  <si>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</si>
  <si>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</si>
  <si>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</si>
  <si>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</si>
  <si>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</si>
  <si>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</si>
  <si>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</si>
  <si>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</si>
  <si>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</si>
  <si>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</si>
  <si>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</si>
  <si>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</si>
  <si>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</si>
  <si>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</si>
  <si>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</si>
  <si>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</si>
  <si>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</si>
  <si>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</si>
  <si>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</si>
  <si>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</si>
  <si>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</si>
  <si>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</si>
  <si>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</si>
  <si>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</si>
  <si>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</si>
  <si>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</si>
  <si>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</si>
  <si>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</si>
  <si>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</si>
  <si>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</si>
  <si>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</si>
  <si>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</si>
  <si>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</si>
  <si>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</si>
  <si>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</si>
  <si>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</si>
  <si>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</si>
  <si>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</si>
  <si>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</si>
  <si>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</si>
  <si>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</si>
  <si>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</si>
  <si>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</si>
  <si>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</si>
  <si>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</si>
  <si>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</si>
  <si>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</si>
  <si>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</si>
  <si>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</si>
  <si>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</si>
  <si>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</si>
  <si>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</si>
  <si>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</si>
  <si>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</si>
  <si>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</si>
  <si>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</si>
  <si>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</si>
  <si>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</si>
  <si>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</si>
  <si>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</si>
  <si>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</si>
  <si>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</si>
  <si>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</si>
  <si>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</si>
  <si>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</si>
  <si>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</si>
  <si>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</si>
  <si>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</si>
  <si>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</si>
  <si>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</si>
  <si>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</si>
  <si>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</si>
  <si>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</si>
  <si>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</si>
  <si>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</si>
  <si>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</si>
  <si>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</si>
  <si>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</si>
  <si>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</si>
  <si>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</si>
  <si>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</si>
  <si>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</si>
  <si>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</si>
  <si>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</si>
  <si>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</si>
  <si>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</si>
  <si>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</si>
  <si>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</si>
  <si>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</si>
  <si>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</si>
  <si>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</si>
  <si>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</si>
  <si>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</si>
  <si>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</si>
  <si>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</si>
  <si>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</si>
  <si>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</si>
  <si>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</si>
  <si>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</si>
  <si>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</si>
  <si>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</si>
  <si>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</si>
  <si>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</si>
  <si>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</si>
  <si>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</si>
  <si>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</si>
  <si>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</si>
  <si>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</si>
  <si>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</si>
  <si>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</si>
  <si>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</si>
  <si>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</si>
  <si>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</si>
  <si>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</si>
  <si>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</si>
  <si>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</si>
  <si>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</si>
  <si>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</si>
  <si>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</si>
  <si>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</si>
  <si>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</si>
  <si>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</si>
  <si>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</si>
  <si>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</si>
  <si>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</si>
  <si>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</si>
  <si>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</si>
  <si>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</si>
  <si>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</si>
  <si>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</si>
  <si>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</si>
  <si>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</si>
  <si>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</si>
  <si>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</si>
  <si>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</si>
  <si>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</si>
  <si>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</si>
  <si>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</si>
  <si>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</si>
  <si>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</si>
  <si>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</si>
  <si>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</si>
  <si>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</si>
  <si>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</si>
  <si>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</si>
  <si>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</si>
  <si>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</si>
  <si>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</si>
  <si>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</si>
  <si>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</si>
  <si>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</si>
  <si>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</si>
  <si>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</si>
  <si>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</si>
  <si>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</si>
  <si>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</si>
  <si>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</si>
  <si>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</si>
  <si>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</si>
  <si>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</si>
  <si>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</si>
  <si>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</si>
  <si>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</si>
  <si>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</si>
  <si>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</si>
  <si>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</si>
  <si>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</si>
  <si>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</si>
  <si>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</si>
  <si>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</si>
  <si>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</si>
  <si>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</si>
  <si>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</si>
  <si>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</si>
  <si>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</si>
  <si>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</si>
  <si>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</si>
  <si>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</si>
  <si>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</si>
  <si>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</si>
  <si>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</si>
  <si>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</si>
  <si>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</si>
  <si>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</si>
  <si>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</si>
  <si>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</si>
  <si>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</si>
  <si>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</si>
  <si>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</si>
  <si>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</si>
  <si>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</si>
  <si>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</si>
  <si>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</si>
  <si>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</si>
  <si>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</si>
  <si>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</si>
  <si>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</si>
  <si>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</si>
  <si>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</si>
  <si>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</si>
  <si>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</si>
  <si>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</si>
  <si>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</si>
  <si>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</si>
  <si>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</si>
  <si>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</si>
  <si>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</si>
  <si>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</si>
  <si>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</si>
  <si>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</si>
  <si>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</si>
  <si>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</si>
  <si>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</si>
  <si>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</si>
  <si>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</si>
  <si>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</si>
  <si>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</si>
  <si>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</si>
  <si>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</si>
  <si>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</si>
  <si>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</si>
  <si>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</si>
  <si>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</si>
  <si>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</si>
  <si>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</si>
  <si>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</si>
  <si>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</si>
  <si>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</si>
  <si>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</si>
  <si>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</si>
  <si>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</si>
  <si>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</si>
  <si>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</si>
  <si>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</si>
  <si>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</si>
  <si>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</si>
  <si>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</si>
  <si>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</si>
  <si>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</si>
  <si>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</si>
  <si>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</si>
  <si>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</si>
  <si>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</si>
  <si>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</si>
  <si>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</si>
  <si>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</si>
  <si>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</si>
  <si>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</si>
  <si>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</si>
  <si>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</si>
  <si>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</si>
  <si>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</si>
  <si>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</si>
  <si>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</si>
  <si>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</si>
  <si>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</si>
  <si>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</si>
  <si>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</si>
  <si>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</si>
  <si>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</si>
  <si>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</si>
  <si>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</si>
  <si>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</si>
  <si>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</si>
  <si>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</si>
  <si>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</si>
  <si>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</si>
  <si>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</si>
  <si>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</si>
  <si>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</si>
  <si>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</si>
  <si>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</si>
  <si>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</si>
  <si>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</si>
  <si>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</si>
  <si>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</si>
  <si>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</si>
  <si>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</si>
  <si>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</si>
  <si>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</si>
  <si>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</si>
  <si>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</si>
  <si>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</si>
  <si>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</si>
  <si>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</si>
  <si>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</si>
  <si>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</si>
  <si>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</si>
  <si>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</si>
  <si>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</si>
  <si>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</si>
  <si>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</si>
  <si>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</si>
  <si>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</si>
  <si>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</si>
  <si>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</si>
  <si>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</si>
  <si>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</si>
  <si>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</si>
  <si>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</si>
  <si>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</si>
  <si>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</si>
  <si>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</si>
  <si>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</si>
  <si>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</si>
  <si>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</si>
  <si>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</si>
  <si>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</si>
  <si>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</si>
  <si>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</si>
  <si>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</si>
  <si>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</si>
  <si>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</si>
  <si>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</si>
  <si>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</si>
  <si>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</si>
  <si>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</si>
  <si>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</si>
  <si>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</si>
  <si>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</si>
  <si>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</si>
  <si>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</si>
  <si>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</si>
  <si>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</si>
  <si>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</si>
  <si>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</si>
  <si>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</si>
  <si>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</si>
  <si>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</si>
  <si>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</si>
  <si>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</si>
  <si>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</si>
  <si>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</si>
  <si>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</si>
  <si>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</si>
  <si>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</si>
  <si>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</si>
  <si>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</si>
  <si>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</si>
  <si>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</si>
  <si>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</si>
  <si>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</si>
  <si>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</si>
  <si>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</si>
  <si>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</si>
  <si>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</si>
  <si>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</si>
  <si>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</si>
  <si>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</si>
  <si>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</si>
  <si>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</si>
  <si>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</si>
  <si>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</si>
  <si>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</si>
  <si>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</si>
  <si>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</si>
  <si>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</si>
  <si>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</si>
  <si>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</si>
  <si>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</si>
  <si>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</si>
  <si>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</si>
  <si>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</si>
  <si>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</si>
  <si>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</si>
  <si>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</si>
  <si>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</si>
  <si>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</si>
  <si>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</si>
  <si>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</si>
  <si>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</si>
  <si>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</si>
  <si>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</si>
  <si>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</si>
  <si>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</si>
  <si>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</si>
  <si>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</si>
  <si>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</si>
  <si>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</si>
  <si>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</si>
  <si>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</si>
  <si>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</si>
  <si>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</si>
  <si>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</si>
  <si>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</si>
  <si>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</si>
  <si>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</si>
  <si>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</si>
  <si>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</si>
  <si>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</si>
  <si>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</si>
  <si>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</si>
  <si>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</si>
  <si>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</si>
  <si>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</si>
  <si>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</si>
  <si>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</si>
  <si>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</si>
  <si>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</si>
  <si>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</si>
  <si>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</si>
  <si>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</si>
  <si>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</si>
  <si>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</si>
  <si>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</si>
  <si>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</si>
  <si>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</si>
  <si>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</si>
  <si>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</si>
  <si>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</si>
  <si>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</si>
  <si>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</si>
  <si>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</si>
  <si>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</si>
  <si>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</si>
  <si>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</si>
  <si>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</si>
  <si>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</si>
  <si>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</si>
  <si>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</si>
  <si>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</si>
  <si>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</si>
  <si>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</si>
  <si>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</si>
  <si>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</si>
  <si>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</si>
  <si>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</si>
  <si>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</si>
  <si>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</si>
  <si>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</si>
  <si>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</si>
  <si>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</si>
  <si>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</si>
  <si>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</si>
  <si>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</si>
  <si>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</si>
  <si>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</si>
  <si>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</si>
  <si>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</si>
  <si>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</si>
  <si>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</si>
  <si>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</si>
  <si>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</si>
  <si>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</si>
  <si>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</si>
  <si>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</si>
  <si>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</si>
  <si>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</si>
  <si>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</si>
  <si>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</si>
  <si>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</si>
  <si>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</si>
  <si>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</si>
  <si>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</si>
  <si>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</si>
  <si>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</si>
  <si>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</si>
  <si>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</si>
  <si>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</si>
  <si>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</si>
  <si>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</si>
  <si>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</si>
  <si>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</si>
  <si>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</si>
  <si>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</si>
  <si>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</si>
  <si>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</si>
  <si>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</si>
  <si>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</si>
  <si>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</si>
  <si>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</si>
  <si>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</si>
  <si>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</si>
  <si>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</si>
  <si>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</si>
  <si>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</si>
  <si>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</si>
  <si>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</si>
  <si>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</si>
  <si>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</si>
  <si>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</si>
  <si>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</si>
  <si>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</si>
  <si>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</si>
  <si>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</si>
  <si>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</si>
  <si>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</si>
  <si>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</si>
  <si>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</si>
  <si>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</si>
  <si>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</si>
  <si>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</si>
  <si>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</si>
  <si>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</si>
  <si>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</si>
  <si>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</si>
  <si>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</si>
  <si>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</si>
  <si>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</si>
  <si>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</si>
  <si>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</si>
  <si>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</si>
  <si>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</si>
  <si>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</si>
  <si>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</si>
  <si>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</si>
  <si>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</si>
  <si>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</si>
  <si>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</si>
  <si>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</si>
  <si>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</si>
  <si>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</si>
  <si>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</si>
  <si>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</si>
  <si>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</si>
  <si>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</si>
  <si>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</si>
  <si>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</si>
  <si>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</si>
  <si>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</si>
  <si>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</si>
  <si>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</si>
  <si>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</si>
  <si>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</si>
  <si>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</si>
  <si>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</si>
  <si>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</si>
  <si>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</si>
  <si>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</si>
  <si>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</si>
  <si>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</si>
  <si>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</si>
  <si>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</si>
  <si>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</si>
  <si>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</si>
  <si>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</si>
  <si>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</si>
  <si>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</si>
  <si>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</si>
  <si>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</si>
  <si>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</si>
  <si>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</si>
  <si>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</si>
  <si>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</si>
  <si>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</si>
  <si>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</si>
  <si>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</si>
  <si>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</si>
  <si>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</si>
  <si>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</si>
  <si>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</si>
  <si>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</si>
  <si>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</si>
  <si>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</si>
  <si>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</si>
  <si>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</si>
  <si>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</si>
  <si>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</si>
  <si>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</si>
  <si>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</si>
  <si>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</si>
  <si>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</si>
  <si>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</si>
  <si>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</si>
  <si>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</si>
  <si>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</si>
  <si>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</si>
  <si>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</si>
  <si>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</si>
  <si>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</si>
  <si>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</si>
  <si>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</si>
  <si>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</si>
  <si>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</si>
  <si>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</si>
  <si>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</si>
  <si>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</si>
  <si>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</si>
  <si>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</si>
  <si>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</si>
  <si>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</si>
  <si>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</si>
  <si>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</si>
  <si>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</si>
  <si>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</si>
  <si>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</si>
  <si>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</si>
  <si>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</si>
  <si>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</si>
  <si>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</si>
  <si>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</si>
  <si>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</si>
  <si>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</si>
  <si>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</si>
  <si>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</si>
  <si>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</si>
  <si>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</si>
  <si>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</si>
  <si>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</si>
  <si>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</si>
  <si>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</si>
  <si>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</si>
  <si>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</si>
  <si>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</si>
  <si>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</si>
  <si>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</si>
  <si>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</si>
  <si>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</si>
  <si>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</si>
  <si>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</si>
  <si>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</si>
  <si>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</si>
  <si>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</si>
  <si>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</si>
  <si>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</si>
  <si>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</si>
  <si>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</si>
  <si>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</si>
  <si>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</si>
  <si>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</si>
  <si>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</si>
  <si>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</si>
  <si>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</si>
  <si>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</si>
  <si>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</si>
  <si>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</si>
  <si>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</si>
  <si>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</si>
  <si>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</si>
  <si>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</si>
  <si>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</si>
  <si>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</si>
  <si>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</si>
  <si>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</si>
  <si>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</si>
  <si>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</si>
  <si>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</si>
  <si>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</si>
  <si>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</si>
  <si>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</si>
  <si>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</si>
  <si>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</si>
  <si>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</si>
  <si>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</si>
  <si>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</si>
  <si>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</si>
  <si>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</si>
  <si>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</si>
  <si>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</si>
  <si>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</si>
  <si>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</si>
  <si>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</si>
  <si>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</si>
  <si>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</si>
  <si>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</si>
  <si>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</si>
  <si>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</si>
  <si>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</si>
  <si>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</si>
  <si>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</si>
  <si>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</si>
  <si>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</si>
  <si>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</si>
  <si>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</si>
  <si>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</si>
  <si>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</si>
  <si>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</si>
  <si>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</si>
  <si>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</si>
  <si>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</si>
  <si>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</si>
  <si>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</si>
  <si>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</si>
  <si>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</si>
  <si>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</si>
  <si>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</si>
  <si>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</si>
  <si>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</si>
  <si>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</si>
  <si>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</si>
  <si>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</si>
  <si>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</si>
  <si>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</si>
  <si>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</si>
  <si>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</si>
  <si>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</si>
  <si>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</si>
  <si>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</si>
  <si>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</si>
  <si>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</si>
  <si>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</si>
  <si>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</si>
  <si>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</si>
  <si>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</si>
  <si>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</si>
  <si>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</si>
  <si>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</si>
  <si>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</si>
  <si>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</si>
  <si>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</si>
  <si>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</si>
  <si>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</si>
  <si>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</si>
  <si>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</si>
  <si>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</si>
  <si>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</si>
  <si>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</si>
  <si>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</si>
  <si>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</si>
  <si>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</si>
  <si>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</si>
  <si>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</si>
  <si>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</si>
  <si>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</si>
  <si>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</si>
  <si>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</si>
  <si>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</si>
  <si>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</si>
  <si>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</si>
  <si>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</si>
  <si>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</si>
  <si>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</si>
  <si>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</si>
  <si>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</si>
  <si>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</si>
  <si>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</si>
  <si>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</si>
  <si>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</si>
  <si>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</si>
  <si>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</si>
  <si>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</si>
  <si>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</si>
  <si>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</si>
  <si>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</si>
  <si>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</si>
  <si>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</si>
  <si>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</si>
  <si>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</si>
  <si>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</si>
  <si>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</si>
  <si>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</si>
  <si>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</si>
  <si>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</si>
  <si>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</si>
  <si>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</si>
  <si>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</si>
  <si>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</si>
  <si>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</si>
  <si>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</si>
  <si>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</si>
  <si>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</si>
  <si>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</si>
  <si>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</si>
  <si>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</si>
  <si>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</si>
  <si>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</si>
  <si>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</si>
  <si>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</si>
  <si>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</si>
  <si>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</si>
  <si>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</si>
  <si>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</si>
  <si>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</si>
  <si>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</si>
  <si>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</si>
  <si>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</si>
  <si>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</si>
  <si>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</si>
  <si>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</si>
  <si>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</si>
  <si>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</si>
  <si>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</si>
  <si>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</si>
  <si>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</si>
  <si>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</si>
  <si>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</si>
  <si>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</si>
  <si>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</si>
  <si>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</si>
  <si>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</si>
  <si>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</si>
  <si>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</si>
  <si>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</si>
  <si>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</si>
  <si>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</si>
  <si>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</si>
  <si>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</si>
  <si>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</si>
  <si>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</si>
  <si>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</si>
  <si>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</si>
  <si>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</si>
  <si>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</si>
  <si>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</si>
  <si>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</si>
  <si>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</si>
  <si>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</si>
  <si>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</si>
  <si>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</si>
  <si>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</si>
  <si>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</si>
  <si>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</si>
  <si>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</si>
  <si>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</si>
  <si>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</si>
  <si>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</si>
  <si>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</si>
  <si>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</si>
  <si>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</si>
  <si>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</si>
  <si>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</si>
  <si>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</si>
  <si>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</si>
  <si>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</si>
  <si>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</si>
  <si>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</si>
  <si>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</si>
  <si>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</si>
  <si>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</si>
  <si>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</si>
  <si>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</si>
  <si>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</si>
  <si>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</si>
  <si>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</si>
  <si>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</si>
  <si>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</si>
  <si>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</si>
  <si>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</si>
  <si>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</si>
  <si>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</si>
  <si>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</si>
  <si>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</si>
  <si>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</si>
  <si>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</si>
  <si>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</si>
  <si>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</si>
  <si>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</si>
  <si>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</si>
  <si>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</si>
  <si>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</si>
  <si>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</si>
  <si>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</si>
  <si>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</si>
  <si>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</si>
  <si>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</si>
  <si>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</si>
  <si>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</si>
  <si>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</si>
  <si>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</si>
  <si>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</si>
  <si>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</si>
  <si>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</si>
  <si>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</si>
  <si>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</si>
  <si>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</si>
  <si>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</si>
  <si>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</si>
  <si>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</si>
  <si>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</si>
  <si>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</si>
  <si>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</si>
  <si>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</si>
  <si>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</si>
  <si>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</si>
  <si>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</si>
  <si>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</si>
  <si>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</si>
  <si>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</si>
  <si>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</si>
  <si>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</si>
  <si>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</si>
  <si>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</si>
  <si>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</si>
  <si>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</si>
  <si>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</si>
  <si>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</si>
  <si>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</si>
  <si>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</si>
  <si>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</si>
  <si>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</si>
  <si>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</si>
  <si>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</si>
  <si>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</si>
  <si>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</si>
  <si>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</si>
  <si>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</si>
  <si>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</si>
  <si>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</si>
  <si>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</si>
  <si>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</si>
  <si>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</si>
  <si>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</si>
  <si>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</si>
  <si>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</si>
  <si>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</si>
  <si>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</si>
  <si>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</si>
  <si>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</si>
  <si>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</si>
  <si>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</si>
  <si>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</si>
  <si>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</si>
  <si>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</si>
  <si>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</si>
  <si>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</si>
  <si>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</si>
  <si>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</si>
  <si>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</si>
  <si>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</si>
  <si>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</si>
  <si>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</si>
  <si>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</si>
  <si>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</si>
  <si>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</si>
  <si>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</si>
  <si>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</si>
  <si>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</si>
  <si>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</si>
  <si>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</si>
  <si>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</si>
  <si>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</si>
  <si>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</si>
  <si>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</si>
  <si>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</si>
  <si>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</si>
  <si>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</si>
  <si>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</si>
  <si>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</si>
  <si>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</si>
  <si>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</si>
  <si>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</si>
  <si>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</si>
  <si>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</si>
  <si>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</si>
  <si>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</si>
  <si>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</si>
  <si>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</si>
  <si>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</si>
  <si>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</si>
  <si>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</si>
  <si>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</si>
  <si>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</si>
  <si>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</si>
  <si>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</si>
  <si>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</si>
  <si>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</si>
  <si>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</si>
  <si>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</si>
  <si>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</si>
  <si>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</si>
  <si>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</si>
  <si>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</si>
  <si>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</si>
  <si>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</si>
  <si>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</si>
  <si>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</si>
  <si>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</si>
  <si>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</si>
  <si>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</si>
  <si>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</si>
  <si>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</si>
  <si>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</si>
  <si>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</si>
  <si>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</si>
  <si>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</si>
  <si>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</si>
  <si>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</si>
  <si>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</si>
  <si>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</si>
  <si>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</si>
  <si>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</si>
  <si>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</si>
  <si>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</si>
  <si>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</si>
  <si>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</si>
  <si>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</si>
  <si>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</si>
  <si>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</si>
  <si>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</si>
  <si>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</si>
  <si>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</si>
  <si>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</si>
  <si>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</si>
  <si>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</si>
  <si>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</si>
  <si>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</si>
  <si>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</si>
  <si>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</si>
  <si>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</si>
  <si>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</si>
  <si>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</si>
  <si>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</si>
  <si>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</si>
  <si>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</si>
  <si>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</si>
  <si>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</si>
  <si>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</si>
  <si>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</si>
  <si>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</si>
  <si>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</si>
  <si>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</si>
  <si>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</si>
  <si>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</si>
  <si>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</si>
  <si>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</si>
  <si>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</si>
  <si>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</si>
  <si>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</si>
  <si>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</si>
  <si>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</si>
  <si>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</si>
  <si>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</si>
  <si>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</si>
  <si>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</si>
  <si>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</si>
  <si>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</si>
  <si>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</si>
  <si>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</si>
  <si>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</si>
  <si>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</si>
  <si>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</si>
  <si>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</si>
  <si>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</si>
  <si>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</si>
  <si>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</si>
  <si>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</si>
  <si>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</si>
  <si>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</si>
  <si>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</si>
  <si>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</si>
  <si>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</si>
  <si>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</si>
  <si>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</si>
  <si>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</si>
  <si>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</si>
  <si>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</si>
  <si>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</si>
  <si>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</si>
  <si>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</si>
  <si>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</si>
  <si>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</si>
  <si>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</si>
  <si>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</si>
  <si>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</si>
  <si>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</si>
  <si>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</si>
  <si>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</si>
  <si>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</si>
  <si>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</si>
  <si>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</si>
  <si>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</si>
  <si>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</si>
  <si>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</si>
  <si>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</si>
  <si>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</si>
  <si>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</si>
  <si>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</si>
  <si>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</si>
  <si>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</si>
  <si>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</si>
  <si>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</si>
  <si>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</si>
  <si>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</si>
  <si>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</si>
  <si>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</si>
  <si>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</si>
  <si>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</si>
  <si>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</si>
  <si>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</si>
  <si>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</si>
  <si>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</si>
  <si>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</si>
  <si>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</si>
  <si>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</si>
  <si>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</si>
  <si>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</si>
  <si>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</si>
  <si>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</si>
  <si>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</si>
  <si>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</si>
  <si>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</si>
  <si>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</si>
  <si>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</si>
  <si>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</si>
  <si>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</si>
  <si>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</si>
  <si>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</si>
  <si>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</si>
  <si>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</si>
  <si>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</si>
  <si>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</si>
  <si>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</si>
  <si>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</si>
  <si>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</si>
  <si>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</si>
  <si>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</si>
  <si>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</si>
  <si>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</si>
  <si>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</si>
  <si>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</si>
  <si>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</si>
  <si>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</si>
  <si>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</si>
  <si>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</si>
  <si>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</si>
  <si>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</si>
  <si>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</si>
  <si>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</si>
  <si>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</si>
  <si>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</si>
  <si>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</si>
  <si>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</si>
  <si>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</si>
  <si>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</si>
  <si>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</si>
  <si>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</si>
  <si>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</si>
  <si>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</si>
  <si>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</si>
  <si>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</si>
  <si>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</si>
  <si>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</si>
  <si>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</si>
  <si>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</si>
  <si>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</si>
  <si>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</si>
  <si>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</si>
  <si>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</si>
  <si>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</si>
  <si>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</si>
  <si>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</si>
  <si>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</si>
  <si>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</si>
  <si>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</si>
  <si>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</si>
  <si>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</si>
  <si>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</si>
  <si>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</si>
  <si>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</si>
  <si>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</si>
  <si>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</si>
  <si>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</si>
  <si>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</si>
  <si>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</si>
  <si>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</si>
  <si>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</si>
  <si>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</si>
  <si>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</si>
  <si>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</si>
  <si>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</si>
  <si>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</si>
  <si>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</si>
  <si>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</si>
  <si>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</si>
  <si>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</si>
  <si>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</si>
  <si>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</si>
  <si>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</si>
  <si>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</si>
  <si>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</si>
  <si>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</si>
  <si>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</si>
  <si>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</si>
  <si>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</si>
  <si>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</si>
  <si>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</si>
  <si>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</si>
  <si>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</si>
  <si>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</si>
  <si>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</si>
  <si>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</si>
  <si>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</si>
  <si>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</si>
  <si>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</si>
  <si>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</si>
  <si>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</si>
  <si>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</si>
  <si>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</si>
  <si>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</si>
  <si>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</si>
  <si>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</si>
  <si>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</si>
  <si>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</si>
  <si>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</si>
  <si>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</si>
  <si>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</si>
  <si>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</si>
  <si>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</si>
  <si>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</si>
  <si>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</si>
  <si>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</si>
  <si>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</si>
  <si>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</si>
  <si>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</si>
  <si>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</si>
  <si>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</si>
  <si>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</si>
  <si>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</si>
  <si>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</si>
  <si>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</si>
  <si>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</si>
  <si>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</si>
  <si>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</si>
  <si>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</si>
  <si>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</si>
  <si>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</si>
  <si>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</si>
  <si>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</si>
  <si>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</si>
  <si>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</si>
  <si>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</si>
  <si>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</si>
  <si>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</si>
  <si>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</si>
  <si>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</si>
  <si>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</si>
  <si>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</si>
  <si>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</si>
  <si>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</si>
  <si>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</si>
  <si>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</si>
  <si>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</si>
  <si>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</si>
  <si>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</si>
  <si>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</si>
  <si>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</si>
  <si>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</si>
  <si>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</si>
  <si>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</si>
  <si>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</si>
  <si>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</si>
  <si>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</si>
  <si>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</si>
  <si>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</si>
  <si>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</si>
  <si>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</si>
  <si>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</si>
  <si>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</si>
  <si>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</si>
  <si>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</si>
  <si>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</si>
  <si>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</si>
  <si>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</si>
  <si>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</si>
  <si>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</si>
  <si>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</si>
  <si>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</si>
  <si>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</si>
  <si>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</si>
  <si>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</si>
  <si>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</si>
  <si>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</si>
  <si>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</si>
  <si>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</si>
  <si>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</si>
  <si>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</si>
  <si>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</si>
  <si>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</si>
  <si>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</si>
  <si>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</si>
  <si>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</si>
  <si>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</si>
  <si>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</si>
  <si>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</si>
  <si>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</si>
  <si>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</si>
  <si>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</si>
  <si>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</si>
  <si>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</si>
  <si>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</si>
  <si>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</si>
  <si>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</si>
  <si>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</si>
  <si>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</si>
  <si>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</si>
  <si>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</si>
  <si>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</si>
  <si>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</si>
  <si>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</si>
  <si>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</si>
  <si>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</si>
  <si>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</si>
  <si>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</si>
  <si>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</si>
  <si>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</si>
  <si>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</si>
  <si>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</si>
  <si>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</si>
  <si>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</si>
  <si>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</si>
  <si>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</si>
  <si>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</si>
  <si>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</si>
  <si>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</si>
  <si>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</si>
  <si>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</si>
  <si>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</si>
  <si>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</si>
  <si>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</si>
  <si>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</si>
  <si>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</si>
  <si>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</si>
  <si>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</si>
  <si>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</si>
  <si>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</si>
  <si>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</si>
  <si>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</si>
  <si>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</si>
  <si>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</si>
  <si>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</si>
  <si>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</si>
  <si>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</si>
  <si>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</si>
  <si>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</si>
  <si>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</si>
  <si>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</si>
  <si>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</si>
  <si>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</si>
  <si>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</si>
  <si>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</si>
  <si>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</si>
  <si>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</si>
  <si>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</si>
  <si>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</si>
  <si>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</si>
  <si>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</si>
  <si>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</si>
  <si>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</si>
  <si>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</si>
  <si>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</si>
  <si>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</si>
  <si>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</si>
  <si>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</si>
  <si>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</si>
  <si>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</si>
  <si>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</si>
  <si>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</si>
  <si>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</si>
  <si>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</si>
  <si>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</si>
  <si>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</si>
  <si>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</si>
  <si>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</si>
  <si>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</si>
  <si>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</si>
  <si>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</si>
  <si>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</si>
  <si>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</si>
  <si>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</si>
  <si>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</si>
  <si>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</si>
  <si>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</si>
  <si>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</si>
  <si>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</si>
  <si>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</si>
  <si>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</si>
  <si>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</si>
  <si>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</si>
  <si>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</si>
  <si>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</si>
  <si>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</si>
  <si>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</si>
  <si>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</si>
  <si>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</si>
  <si>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</si>
  <si>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</si>
  <si>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</si>
  <si>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</si>
  <si>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</si>
  <si>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</si>
  <si>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</si>
  <si>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</si>
  <si>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</si>
  <si>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</si>
  <si>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</si>
  <si>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</si>
  <si>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</si>
  <si>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</si>
  <si>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</si>
  <si>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</si>
  <si>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</si>
  <si>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</si>
  <si>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</si>
  <si>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</si>
  <si>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</si>
  <si>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</si>
  <si>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</si>
  <si>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</si>
  <si>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</si>
  <si>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</si>
  <si>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</si>
  <si>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</si>
  <si>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</si>
  <si>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</si>
  <si>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</si>
  <si>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</si>
  <si>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</si>
  <si>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</si>
  <si>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</si>
  <si>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</si>
  <si>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</si>
  <si>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</si>
  <si>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</si>
  <si>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</si>
  <si>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</si>
  <si>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</si>
  <si>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</si>
  <si>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</si>
  <si>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</si>
  <si>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</si>
  <si>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</si>
  <si>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</si>
  <si>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</si>
  <si>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</si>
  <si>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</si>
  <si>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</si>
  <si>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</si>
  <si>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</si>
  <si>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</si>
  <si>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</si>
  <si>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</si>
  <si>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</si>
  <si>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</si>
  <si>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</si>
  <si>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</si>
  <si>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</si>
  <si>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</si>
  <si>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</si>
  <si>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</si>
  <si>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</si>
  <si>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</si>
  <si>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</si>
  <si>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</si>
  <si>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</si>
  <si>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</si>
  <si>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</si>
  <si>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</si>
  <si>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</si>
  <si>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</si>
  <si>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</si>
  <si>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</si>
  <si>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</si>
  <si>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</si>
  <si>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</si>
  <si>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</si>
  <si>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</si>
  <si>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</si>
  <si>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</si>
  <si>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</si>
  <si>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</si>
  <si>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</si>
  <si>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</si>
  <si>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</si>
  <si>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</si>
  <si>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</si>
  <si>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</si>
  <si>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</si>
  <si>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</si>
  <si>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</si>
  <si>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</si>
  <si>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</si>
  <si>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</si>
  <si>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</si>
  <si>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</si>
  <si>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</si>
  <si>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</si>
  <si>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</si>
  <si>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</si>
  <si>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</si>
  <si>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</si>
  <si>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</si>
  <si>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</si>
  <si>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</si>
  <si>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</si>
  <si>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</si>
  <si>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</si>
  <si>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</si>
  <si>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</si>
  <si>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</si>
  <si>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</si>
  <si>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</si>
  <si>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</si>
  <si>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</si>
  <si>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</si>
  <si>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</si>
  <si>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</si>
  <si>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</si>
  <si>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</si>
  <si>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</si>
  <si>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</si>
  <si>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</si>
  <si>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</si>
  <si>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</si>
  <si>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</si>
  <si>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</si>
  <si>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</si>
  <si>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</si>
  <si>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</si>
  <si>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</si>
  <si>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</si>
  <si>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</si>
  <si>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</si>
  <si>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</si>
  <si>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</si>
  <si>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</si>
  <si>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</si>
  <si>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</si>
  <si>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</si>
  <si>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</si>
  <si>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</si>
  <si>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</si>
  <si>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</si>
  <si>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</si>
  <si>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</si>
  <si>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</si>
  <si>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</si>
  <si>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</si>
  <si>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</si>
  <si>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</si>
  <si>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</si>
  <si>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</si>
  <si>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</si>
  <si>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</si>
  <si>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</si>
  <si>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</si>
  <si>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</si>
  <si>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</si>
  <si>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</si>
  <si>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</si>
  <si>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</si>
  <si>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</si>
  <si>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</si>
  <si>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</si>
  <si>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</si>
  <si>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</si>
  <si>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</si>
  <si>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</si>
  <si>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</si>
  <si>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</si>
  <si>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</si>
  <si>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</si>
  <si>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</si>
  <si>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</si>
  <si>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</si>
  <si>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</si>
  <si>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</si>
  <si>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</si>
  <si>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</si>
  <si>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</si>
  <si>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</si>
  <si>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</si>
  <si>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</si>
  <si>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</si>
  <si>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</si>
  <si>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</si>
  <si>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</si>
  <si>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</si>
  <si>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</si>
  <si>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</si>
  <si>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</si>
  <si>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</si>
  <si>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</si>
  <si>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</si>
  <si>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</si>
  <si>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</si>
  <si>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</si>
  <si>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</si>
  <si>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</si>
  <si>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</si>
  <si>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</si>
  <si>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</si>
  <si>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</si>
  <si>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</si>
  <si>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</si>
  <si>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</si>
  <si>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</si>
  <si>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</si>
  <si>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</si>
  <si>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</si>
  <si>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</si>
  <si>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</si>
  <si>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</si>
  <si>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</si>
  <si>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</si>
  <si>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</si>
  <si>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</si>
  <si>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</si>
  <si>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</si>
  <si>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</si>
  <si>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</si>
  <si>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</si>
  <si>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</si>
  <si>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</si>
  <si>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</si>
  <si>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</si>
  <si>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</si>
  <si>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</si>
  <si>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</si>
  <si>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</si>
  <si>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</si>
  <si>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</si>
  <si>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</si>
  <si>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</si>
  <si>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</si>
  <si>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</si>
  <si>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</si>
  <si>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</si>
  <si>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</si>
  <si>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</si>
  <si>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</si>
  <si>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</si>
  <si>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</si>
  <si>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</si>
  <si>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</si>
  <si>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</si>
  <si>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</si>
  <si>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</si>
  <si>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</si>
  <si>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</si>
  <si>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</si>
  <si>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</si>
  <si>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</si>
  <si>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</si>
  <si>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</si>
  <si>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</si>
  <si>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</si>
  <si>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</si>
  <si>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</si>
  <si>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</si>
  <si>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</si>
  <si>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</si>
  <si>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</si>
  <si>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</si>
  <si>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</si>
  <si>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</si>
  <si>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</si>
  <si>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</si>
  <si>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</si>
  <si>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</si>
  <si>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</si>
  <si>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</si>
  <si>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</si>
  <si>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</si>
  <si>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</si>
  <si>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</si>
  <si>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</si>
  <si>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</si>
  <si>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</si>
  <si>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</si>
  <si>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</si>
  <si>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</si>
  <si>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</si>
  <si>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</si>
  <si>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</si>
  <si>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</si>
  <si>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</si>
  <si>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</si>
  <si>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</si>
  <si>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</si>
  <si>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</si>
  <si>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</si>
  <si>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</si>
  <si>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</si>
  <si>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</si>
  <si>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</si>
  <si>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</si>
  <si>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</si>
  <si>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</si>
  <si>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</si>
  <si>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</si>
  <si>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</si>
  <si>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</si>
  <si>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</si>
  <si>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</si>
  <si>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</si>
  <si>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</si>
  <si>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</si>
  <si>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</si>
  <si>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</si>
  <si>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</si>
  <si>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</si>
  <si>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</si>
  <si>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</si>
  <si>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</si>
  <si>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</si>
  <si>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</si>
  <si>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</si>
  <si>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</si>
  <si>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</si>
  <si>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</si>
  <si>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</si>
  <si>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</si>
  <si>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</si>
  <si>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</si>
  <si>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</si>
  <si>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</si>
  <si>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</si>
  <si>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</si>
  <si>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</si>
  <si>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</si>
  <si>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</si>
  <si>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</si>
  <si>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</si>
  <si>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</si>
  <si>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</si>
  <si>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</si>
  <si>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</si>
  <si>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</si>
  <si>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</si>
  <si>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</si>
  <si>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</si>
  <si>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</si>
  <si>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</si>
  <si>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</si>
  <si>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</si>
  <si>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</si>
  <si>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</si>
  <si>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</si>
  <si>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</si>
  <si>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</si>
  <si>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</si>
  <si>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</si>
  <si>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</si>
  <si>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</si>
  <si>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</si>
  <si>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</si>
  <si>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</si>
  <si>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</si>
  <si>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</si>
  <si>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</si>
  <si>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</si>
  <si>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</si>
  <si>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</si>
  <si>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</si>
  <si>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</si>
  <si>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</si>
  <si>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</si>
  <si>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</si>
  <si>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</si>
  <si>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</si>
  <si>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</si>
  <si>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</si>
  <si>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</si>
  <si>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</si>
  <si>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</si>
  <si>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</si>
  <si>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</si>
  <si>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</si>
  <si>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</si>
  <si>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</si>
  <si>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</si>
  <si>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</si>
  <si>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</si>
  <si>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</si>
  <si>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</si>
  <si>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</si>
  <si>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</si>
  <si>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</si>
  <si>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</si>
  <si>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</si>
  <si>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</si>
  <si>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</si>
  <si>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</si>
  <si>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</si>
  <si>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</si>
  <si>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</si>
  <si>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</si>
  <si>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</si>
  <si>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</si>
  <si>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</si>
  <si>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</si>
  <si>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</si>
  <si>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</si>
  <si>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</si>
  <si>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</si>
  <si>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</si>
  <si>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</si>
  <si>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</si>
  <si>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</si>
  <si>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</si>
  <si>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</si>
  <si>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</si>
  <si>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</si>
  <si>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</si>
  <si>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</si>
  <si>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</si>
  <si>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</si>
  <si>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</si>
  <si>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</si>
  <si>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</si>
  <si>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</si>
  <si>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</si>
  <si>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</si>
  <si>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</si>
  <si>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</si>
  <si>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</si>
  <si>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</si>
  <si>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</si>
  <si>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</si>
  <si>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</si>
  <si>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</si>
  <si>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</si>
  <si>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</si>
  <si>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</si>
  <si>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</si>
  <si>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</si>
  <si>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</si>
  <si>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</si>
  <si>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</si>
  <si>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</si>
  <si>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</si>
  <si>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</si>
  <si>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</si>
  <si>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</si>
  <si>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</si>
  <si>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</si>
  <si>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</si>
  <si>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</si>
  <si>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</si>
  <si>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</si>
  <si>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</si>
  <si>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</si>
  <si>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</si>
  <si>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</si>
  <si>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</si>
  <si>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</si>
  <si>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</si>
  <si>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</si>
  <si>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</si>
  <si>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</si>
  <si>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</si>
  <si>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</si>
  <si>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</si>
  <si>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</si>
  <si>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</si>
  <si>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</si>
  <si>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</si>
  <si>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</si>
  <si>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</si>
  <si>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</si>
  <si>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</si>
  <si>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</si>
  <si>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</si>
  <si>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</si>
  <si>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</si>
  <si>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</si>
  <si>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</si>
  <si>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</si>
  <si>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</si>
  <si>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</si>
  <si>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</si>
  <si>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</si>
  <si>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</si>
  <si>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</si>
  <si>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</si>
  <si>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</si>
  <si>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</si>
  <si>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</si>
  <si>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</si>
  <si>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</si>
  <si>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</si>
  <si>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</si>
  <si>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</si>
  <si>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</si>
  <si>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</si>
  <si>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</si>
  <si>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</si>
  <si>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</si>
  <si>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</si>
  <si>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</si>
  <si>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</si>
  <si>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</si>
  <si>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</si>
  <si>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</si>
  <si>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</si>
  <si>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</si>
  <si>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</si>
  <si>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</si>
  <si>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</si>
  <si>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</si>
  <si>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</si>
  <si>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</si>
  <si>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</si>
  <si>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</si>
  <si>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</si>
  <si>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</si>
  <si>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</si>
  <si>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</si>
  <si>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</si>
  <si>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</si>
  <si>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</si>
  <si>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</si>
  <si>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</si>
  <si>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</si>
  <si>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</si>
  <si>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</si>
  <si>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</si>
  <si>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</si>
  <si>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</si>
  <si>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</si>
  <si>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</si>
  <si>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</si>
  <si>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</si>
  <si>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</si>
  <si>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</si>
  <si>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</si>
  <si>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</si>
  <si>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</si>
  <si>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</si>
  <si>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</si>
  <si>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</si>
  <si>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</si>
  <si>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</si>
  <si>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</si>
  <si>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</si>
  <si>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</si>
  <si>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</si>
  <si>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</si>
  <si>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</si>
  <si>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</si>
  <si>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</si>
  <si>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</si>
  <si>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</si>
  <si>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</si>
  <si>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</si>
  <si>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</si>
  <si>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</si>
  <si>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</si>
  <si>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</si>
  <si>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</si>
  <si>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</si>
  <si>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</si>
  <si>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</si>
  <si>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</si>
  <si>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</si>
  <si>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</si>
  <si>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</si>
  <si>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</si>
  <si>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</si>
  <si>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</si>
  <si>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</si>
  <si>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</si>
  <si>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</si>
  <si>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</si>
  <si>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</si>
  <si>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</si>
  <si>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</si>
  <si>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</si>
  <si>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</si>
  <si>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</si>
  <si>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</si>
  <si>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</si>
  <si>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</si>
  <si>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</si>
  <si>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</si>
  <si>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</si>
  <si>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</si>
  <si>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</si>
  <si>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</si>
  <si>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</si>
  <si>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</si>
  <si>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</si>
  <si>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</si>
  <si>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</si>
  <si>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</si>
  <si>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</si>
  <si>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</si>
  <si>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</si>
  <si>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</si>
  <si>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</si>
  <si>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</si>
  <si>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</si>
  <si>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</si>
  <si>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</si>
  <si>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</si>
  <si>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</si>
  <si>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</si>
  <si>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</si>
  <si>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</si>
  <si>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</si>
  <si>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</si>
  <si>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</si>
  <si>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</si>
  <si>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</si>
  <si>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</si>
  <si>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</si>
  <si>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</si>
  <si>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</si>
  <si>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</si>
  <si>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</si>
  <si>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</si>
  <si>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</si>
  <si>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</si>
  <si>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</si>
  <si>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</si>
  <si>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</si>
  <si>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</si>
  <si>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</si>
  <si>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</si>
  <si>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</si>
  <si>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</si>
  <si>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</si>
  <si>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</si>
  <si>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</si>
  <si>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</si>
  <si>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</si>
  <si>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</si>
  <si>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</si>
  <si>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</si>
  <si>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</si>
  <si>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</si>
  <si>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</si>
  <si>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</si>
  <si>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</si>
  <si>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</si>
  <si>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</si>
  <si>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</si>
  <si>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</si>
  <si>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</si>
  <si>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</si>
  <si>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</si>
  <si>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</si>
  <si>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</si>
  <si>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</si>
  <si>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</si>
  <si>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</si>
  <si>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</si>
  <si>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</si>
  <si>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</si>
  <si>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</si>
  <si>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</si>
  <si>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</si>
  <si>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</si>
  <si>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</si>
  <si>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</si>
  <si>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</si>
  <si>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</si>
  <si>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</si>
  <si>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</si>
  <si>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</si>
  <si>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</si>
  <si>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</si>
  <si>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</si>
  <si>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</si>
  <si>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</si>
  <si>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</si>
  <si>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</si>
  <si>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</si>
  <si>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</si>
  <si>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</si>
  <si>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</si>
  <si>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</si>
  <si>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</si>
  <si>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</si>
  <si>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</si>
  <si>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</si>
  <si>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</si>
  <si>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</si>
  <si>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</si>
  <si>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</si>
  <si>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</si>
  <si>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</si>
  <si>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</si>
  <si>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</si>
  <si>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</si>
  <si>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</si>
  <si>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</si>
  <si>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</si>
  <si>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</si>
  <si>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</si>
  <si>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</si>
  <si>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</si>
  <si>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</si>
  <si>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</si>
  <si>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</si>
  <si>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</si>
  <si>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</si>
  <si>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</si>
  <si>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</si>
  <si>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</si>
  <si>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</si>
  <si>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</si>
  <si>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</si>
  <si>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</si>
  <si>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</si>
  <si>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</si>
  <si>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</si>
  <si>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</si>
  <si>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</si>
  <si>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</si>
  <si>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</si>
  <si>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</si>
  <si>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</si>
  <si>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</si>
  <si>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</si>
  <si>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</si>
  <si>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</si>
  <si>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</si>
  <si>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</si>
  <si>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</si>
  <si>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</si>
  <si>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</si>
  <si>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</si>
  <si>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</si>
  <si>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</si>
  <si>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</si>
  <si>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</si>
  <si>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</si>
  <si>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</si>
  <si>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</si>
  <si>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</si>
  <si>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</si>
  <si>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</si>
  <si>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</si>
  <si>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</si>
  <si>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</si>
  <si>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</si>
  <si>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</si>
  <si>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</si>
  <si>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</si>
  <si>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</si>
  <si>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</si>
  <si>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</si>
  <si>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</si>
  <si>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</si>
  <si>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</si>
  <si>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</si>
  <si>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</si>
  <si>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</si>
  <si>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</si>
  <si>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</si>
  <si>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</si>
  <si>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</si>
  <si>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</si>
  <si>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</si>
  <si>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</si>
  <si>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</si>
  <si>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</si>
  <si>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</si>
  <si>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</si>
  <si>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</si>
  <si>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</si>
  <si>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</si>
  <si>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</si>
  <si>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</si>
  <si>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</si>
  <si>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</si>
  <si>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</si>
  <si>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</si>
  <si>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</si>
  <si>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</si>
  <si>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</si>
  <si>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</si>
  <si>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</si>
  <si>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</si>
  <si>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</si>
  <si>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</si>
  <si>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</si>
  <si>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</si>
  <si>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</si>
  <si>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</si>
  <si>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</si>
  <si>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</si>
  <si>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</si>
  <si>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</si>
  <si>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</si>
  <si>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</si>
  <si>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</si>
  <si>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</si>
  <si>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</si>
  <si>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</si>
  <si>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</si>
  <si>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</si>
  <si>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</si>
  <si>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</si>
  <si>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</si>
  <si>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</si>
  <si>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</si>
  <si>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</si>
  <si>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</si>
  <si>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</si>
  <si>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</si>
  <si>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</si>
  <si>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</si>
  <si>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</si>
  <si>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</si>
  <si>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</si>
  <si>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</si>
  <si>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</si>
  <si>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</si>
  <si>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</si>
  <si>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</si>
  <si>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</si>
  <si>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</si>
  <si>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</si>
  <si>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</si>
  <si>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</si>
  <si>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</si>
  <si>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</si>
  <si>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</si>
  <si>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</si>
  <si>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</si>
  <si>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</si>
  <si>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</si>
  <si>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</si>
  <si>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</si>
  <si>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</si>
  <si>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</si>
  <si>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</si>
  <si>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</si>
  <si>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</si>
  <si>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</si>
  <si>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</si>
  <si>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</si>
  <si>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</si>
  <si>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</si>
  <si>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</si>
  <si>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</si>
  <si>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</si>
  <si>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</si>
  <si>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</si>
  <si>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</si>
  <si>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</si>
  <si>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</si>
  <si>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</si>
  <si>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</si>
  <si>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</si>
  <si>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</si>
  <si>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</si>
  <si>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</si>
  <si>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</si>
  <si>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</si>
  <si>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</si>
  <si>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</si>
  <si>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</si>
  <si>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</si>
  <si>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</si>
  <si>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</si>
  <si>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</si>
  <si>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</si>
  <si>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</si>
  <si>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</si>
  <si>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</si>
  <si>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</si>
  <si>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</si>
  <si>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</si>
  <si>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</si>
  <si>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</si>
  <si>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</si>
  <si>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</si>
  <si>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</si>
  <si>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</si>
  <si>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</si>
  <si>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</si>
  <si>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</si>
  <si>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</si>
  <si>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</si>
  <si>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</si>
  <si>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</si>
  <si>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</si>
  <si>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</si>
  <si>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</si>
  <si>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</si>
  <si>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</si>
  <si>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</si>
  <si>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</si>
  <si>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</si>
  <si>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</si>
  <si>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</si>
  <si>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</si>
  <si>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</si>
  <si>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</si>
  <si>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</si>
  <si>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</si>
  <si>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</si>
  <si>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</si>
  <si>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</si>
  <si>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</si>
  <si>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</si>
  <si>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</si>
  <si>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</si>
  <si>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</si>
  <si>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</si>
  <si>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</si>
  <si>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</si>
  <si>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</si>
  <si>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</si>
  <si>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</si>
  <si>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</si>
  <si>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</si>
  <si>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</si>
  <si>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</si>
  <si>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</si>
  <si>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</si>
  <si>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</si>
  <si>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</si>
  <si>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</si>
  <si>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</si>
  <si>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</si>
  <si>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</si>
  <si>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</si>
  <si>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</si>
  <si>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</si>
  <si>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</si>
  <si>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</si>
  <si>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</si>
  <si>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</si>
  <si>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</si>
  <si>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</si>
  <si>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</si>
  <si>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</si>
  <si>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</si>
  <si>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</si>
  <si>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</si>
  <si>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</si>
  <si>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</si>
  <si>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</si>
  <si>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</si>
  <si>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</si>
  <si>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</si>
  <si>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</si>
  <si>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</si>
  <si>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</si>
  <si>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</si>
  <si>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</si>
  <si>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</si>
  <si>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</si>
  <si>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</si>
  <si>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</si>
  <si>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</si>
  <si>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</si>
  <si>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</si>
  <si>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</si>
  <si>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</si>
  <si>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</si>
  <si>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</si>
  <si>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</si>
  <si>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</si>
  <si>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</si>
  <si>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</si>
  <si>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</si>
  <si>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</si>
  <si>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</si>
  <si>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</si>
  <si>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</si>
  <si>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</si>
  <si>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</si>
  <si>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</si>
  <si>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</si>
  <si>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</si>
  <si>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</si>
  <si>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</si>
  <si>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</si>
  <si>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</si>
  <si>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</si>
  <si>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</si>
  <si>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</si>
  <si>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</si>
  <si>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</si>
  <si>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</si>
  <si>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</si>
  <si>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</si>
  <si>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</si>
  <si>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</si>
  <si>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</si>
  <si>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</si>
  <si>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</si>
  <si>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</si>
  <si>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</si>
  <si>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</si>
  <si>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</si>
  <si>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</si>
  <si>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</si>
  <si>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</si>
  <si>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</si>
  <si>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</si>
  <si>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</si>
  <si>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</si>
  <si>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</si>
  <si>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</si>
  <si>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</si>
  <si>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</si>
  <si>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</si>
  <si>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</si>
  <si>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</si>
  <si>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</si>
  <si>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</si>
  <si>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</si>
  <si>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</si>
  <si>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</si>
  <si>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</si>
  <si>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</si>
  <si>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</si>
  <si>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</si>
  <si>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</si>
  <si>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</si>
  <si>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</si>
  <si>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</si>
  <si>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</si>
  <si>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</si>
  <si>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</si>
  <si>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</si>
  <si>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</si>
  <si>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</si>
  <si>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</si>
  <si>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</si>
  <si>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</si>
  <si>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</si>
  <si>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</si>
  <si>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</si>
  <si>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</si>
  <si>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</si>
  <si>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</si>
  <si>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</si>
  <si>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</si>
  <si>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</si>
  <si>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</si>
  <si>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</si>
  <si>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</si>
  <si>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</si>
  <si>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</si>
  <si>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</si>
  <si>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</si>
  <si>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</si>
  <si>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</si>
  <si>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</si>
  <si>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</si>
  <si>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</si>
  <si>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</si>
  <si>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</si>
  <si>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</si>
  <si>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</si>
  <si>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</si>
  <si>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</si>
  <si>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</si>
  <si>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</si>
  <si>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</si>
  <si>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</si>
  <si>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</si>
  <si>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</si>
  <si>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</si>
  <si>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</si>
  <si>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</si>
  <si>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</si>
  <si>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</si>
  <si>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</si>
  <si>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</si>
  <si>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</si>
  <si>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</si>
  <si>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</si>
  <si>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</si>
  <si>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</si>
  <si>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</si>
  <si>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</si>
  <si>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</si>
  <si>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</si>
  <si>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</si>
  <si>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</si>
  <si>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</si>
  <si>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</si>
  <si>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</si>
  <si>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</si>
  <si>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</si>
  <si>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</si>
  <si>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</si>
  <si>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</si>
  <si>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</si>
  <si>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</si>
  <si>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</si>
  <si>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</si>
  <si>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</si>
  <si>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</si>
  <si>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</si>
  <si>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</si>
  <si>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</si>
  <si>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</si>
  <si>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</si>
  <si>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</si>
  <si>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</si>
  <si>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</si>
  <si>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</si>
  <si>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</si>
  <si>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</si>
  <si>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</si>
  <si>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</si>
  <si>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</si>
  <si>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</si>
  <si>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</si>
  <si>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</si>
  <si>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</si>
  <si>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</si>
  <si>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</si>
  <si>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</si>
  <si>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</si>
  <si>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</si>
  <si>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</si>
  <si>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</si>
  <si>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</si>
  <si>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</si>
  <si>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</si>
  <si>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</si>
  <si>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</si>
  <si>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</si>
  <si>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</si>
  <si>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</si>
  <si>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</si>
  <si>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</si>
  <si>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</si>
  <si>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</si>
  <si>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</si>
  <si>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</si>
  <si>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</si>
  <si>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</si>
  <si>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</si>
  <si>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</si>
  <si>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</si>
  <si>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</si>
  <si>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</si>
  <si>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</si>
  <si>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</si>
  <si>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</si>
  <si>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</si>
  <si>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</si>
  <si>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</si>
  <si>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</si>
  <si>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</si>
  <si>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</si>
  <si>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</si>
  <si>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</si>
  <si>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</si>
  <si>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</si>
  <si>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</si>
  <si>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</si>
  <si>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</si>
  <si>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</si>
  <si>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</si>
  <si>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</si>
  <si>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</si>
  <si>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</si>
  <si>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</si>
  <si>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</si>
  <si>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</si>
  <si>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</si>
  <si>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</si>
  <si>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</si>
  <si>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</si>
  <si>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</si>
  <si>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</si>
  <si>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</si>
  <si>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</si>
  <si>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</si>
  <si>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</si>
  <si>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</si>
  <si>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</si>
  <si>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</si>
  <si>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</si>
  <si>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</si>
  <si>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</si>
  <si>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</si>
  <si>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</si>
  <si>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</si>
  <si>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</si>
  <si>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</si>
  <si>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</si>
  <si>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</si>
  <si>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</si>
  <si>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</si>
  <si>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</si>
  <si>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</si>
  <si>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</si>
  <si>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</si>
  <si>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</si>
  <si>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</si>
  <si>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</si>
  <si>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</si>
  <si>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</si>
  <si>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</si>
  <si>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</si>
  <si>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</si>
  <si>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</si>
  <si>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</si>
  <si>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</si>
  <si>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</si>
  <si>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</si>
  <si>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</si>
  <si>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</si>
  <si>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</si>
  <si>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</si>
  <si>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</si>
  <si>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</si>
  <si>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</si>
  <si>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</si>
  <si>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</si>
  <si>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</si>
  <si>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</si>
  <si>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</si>
  <si>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</si>
  <si>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</si>
  <si>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</si>
  <si>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</si>
  <si>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</si>
  <si>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</si>
  <si>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</si>
  <si>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</si>
  <si>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</si>
  <si>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</si>
  <si>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</si>
  <si>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</si>
  <si>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</si>
  <si>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</si>
  <si>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</si>
  <si>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</si>
  <si>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</si>
  <si>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</si>
  <si>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</si>
  <si>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</si>
  <si>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</si>
  <si>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</si>
  <si>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</si>
  <si>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</si>
  <si>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</si>
  <si>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</si>
  <si>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</si>
  <si>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</si>
  <si>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</si>
  <si>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</si>
  <si>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</si>
  <si>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</si>
  <si>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</si>
  <si>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</si>
  <si>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</si>
  <si>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</si>
  <si>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</si>
  <si>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</si>
  <si>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</si>
  <si>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</si>
  <si>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</si>
  <si>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</si>
  <si>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</si>
  <si>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</si>
  <si>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</si>
  <si>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</si>
  <si>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</si>
  <si>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</si>
  <si>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</si>
  <si>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</si>
  <si>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</si>
  <si>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</si>
  <si>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</si>
  <si>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</si>
  <si>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</si>
  <si>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</si>
  <si>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</si>
  <si>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</si>
  <si>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</si>
  <si>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</si>
  <si>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</si>
  <si>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</si>
  <si>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</si>
  <si>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</si>
  <si>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</si>
  <si>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</si>
  <si>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</si>
  <si>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</si>
  <si>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</si>
  <si>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</si>
  <si>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</si>
  <si>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</si>
  <si>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</si>
  <si>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</si>
  <si>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</si>
  <si>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</si>
  <si>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</si>
  <si>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</si>
  <si>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</si>
  <si>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</si>
  <si>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</si>
  <si>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</si>
  <si>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</si>
  <si>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</si>
  <si>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</si>
  <si>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</si>
  <si>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</si>
  <si>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</si>
  <si>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</si>
  <si>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</si>
  <si>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</si>
  <si>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</si>
  <si>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</si>
  <si>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</si>
  <si>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</si>
  <si>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</si>
  <si>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</si>
  <si>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</si>
  <si>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</si>
  <si>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</si>
  <si>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</si>
  <si>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</si>
  <si>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</si>
  <si>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</si>
  <si>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</si>
  <si>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</si>
  <si>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</si>
  <si>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</si>
  <si>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</si>
  <si>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</si>
  <si>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</si>
  <si>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</si>
  <si>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</si>
  <si>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</si>
  <si>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</si>
  <si>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</si>
  <si>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</si>
  <si>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</si>
  <si>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</si>
  <si>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</si>
  <si>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</si>
  <si>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</si>
  <si>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</si>
  <si>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</si>
  <si>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</si>
  <si>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</si>
  <si>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</si>
  <si>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</si>
  <si>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</si>
  <si>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</si>
  <si>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</si>
  <si>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</si>
  <si>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</si>
  <si>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</si>
  <si>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</si>
  <si>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</si>
  <si>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</si>
  <si>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</si>
  <si>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</si>
  <si>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</si>
  <si>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</si>
  <si>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</si>
  <si>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</si>
  <si>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</si>
  <si>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</si>
  <si>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</si>
  <si>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</si>
  <si>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</si>
  <si>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</si>
  <si>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</si>
  <si>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</si>
  <si>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</si>
  <si>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</si>
  <si>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</si>
  <si>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</si>
  <si>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</si>
  <si>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</si>
  <si>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</si>
  <si>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</si>
  <si>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</si>
  <si>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</si>
  <si>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</si>
  <si>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</si>
  <si>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</si>
  <si>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</si>
  <si>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</si>
  <si>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</si>
  <si>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</si>
  <si>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</si>
  <si>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</si>
  <si>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</si>
  <si>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</si>
  <si>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</si>
  <si>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</si>
  <si>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</si>
  <si>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</si>
  <si>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</si>
  <si>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</si>
  <si>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</si>
  <si>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</si>
  <si>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</si>
  <si>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</si>
  <si>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</si>
  <si>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</si>
  <si>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</si>
  <si>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</si>
  <si>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</si>
  <si>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</si>
  <si>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</si>
  <si>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</si>
  <si>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</si>
  <si>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</si>
  <si>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</si>
  <si>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</si>
  <si>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</si>
  <si>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</si>
  <si>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</si>
  <si>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</si>
  <si>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</si>
  <si>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</si>
  <si>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</si>
  <si>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</si>
  <si>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</si>
  <si>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</si>
  <si>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</si>
  <si>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</si>
  <si>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</si>
  <si>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</si>
  <si>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</si>
  <si>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</si>
  <si>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</si>
  <si>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</si>
  <si>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</si>
  <si>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</si>
  <si>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</si>
  <si>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</si>
  <si>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</si>
  <si>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</si>
  <si>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</si>
  <si>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</si>
  <si>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</si>
  <si>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</si>
  <si>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</si>
  <si>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</si>
  <si>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</si>
  <si>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</si>
  <si>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</si>
  <si>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</si>
  <si>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</si>
  <si>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</si>
  <si>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</si>
  <si>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</si>
  <si>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</si>
  <si>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</si>
  <si>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</si>
  <si>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</si>
  <si>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</si>
  <si>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</si>
  <si>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</si>
  <si>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</si>
  <si>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</si>
  <si>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</si>
  <si>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</si>
  <si>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</si>
  <si>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</si>
  <si>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</si>
  <si>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</si>
  <si>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</si>
  <si>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</si>
  <si>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</si>
  <si>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</si>
  <si>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</si>
  <si>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</si>
  <si>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</si>
  <si>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</si>
  <si>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</si>
  <si>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</si>
  <si>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</si>
  <si>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</si>
  <si>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</si>
  <si>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</si>
  <si>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</si>
  <si>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</si>
  <si>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</si>
  <si>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</si>
  <si>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</si>
  <si>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</si>
  <si>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</si>
  <si>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</si>
  <si>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</si>
  <si>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</si>
  <si>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</si>
  <si>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</si>
  <si>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</si>
  <si>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</si>
  <si>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</si>
  <si>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</si>
  <si>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</si>
  <si>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</si>
  <si>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</si>
  <si>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</si>
  <si>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</si>
  <si>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</si>
  <si>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</si>
  <si>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</si>
  <si>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</si>
  <si>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</si>
  <si>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</si>
  <si>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</si>
  <si>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</si>
  <si>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</si>
  <si>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</si>
  <si>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</si>
  <si>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</si>
  <si>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</si>
  <si>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</si>
  <si>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</si>
  <si>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</si>
  <si>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</si>
  <si>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</si>
  <si>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</si>
  <si>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</si>
  <si>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</si>
  <si>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</si>
  <si>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</si>
  <si>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</si>
  <si>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</si>
  <si>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</si>
  <si>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</si>
  <si>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</si>
  <si>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</si>
  <si>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</si>
  <si>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</si>
  <si>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</si>
  <si>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</si>
  <si>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</si>
  <si>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</si>
  <si>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</si>
  <si>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</si>
  <si>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</si>
  <si>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</si>
  <si>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</si>
  <si>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</si>
  <si>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</si>
  <si>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</si>
  <si>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</si>
  <si>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</si>
  <si>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</si>
  <si>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</si>
  <si>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</si>
  <si>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</si>
  <si>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</si>
  <si>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</si>
  <si>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</si>
  <si>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</si>
  <si>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</si>
  <si>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</si>
  <si>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</si>
  <si>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</si>
  <si>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</si>
  <si>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</si>
  <si>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</si>
  <si>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</si>
  <si>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</si>
  <si>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</si>
  <si>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</si>
  <si>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</si>
  <si>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</si>
  <si>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</si>
  <si>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</si>
  <si>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</si>
  <si>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</si>
  <si>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</si>
  <si>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</si>
  <si>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</si>
  <si>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</si>
  <si>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</si>
  <si>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</si>
  <si>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</si>
  <si>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</si>
  <si>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</si>
  <si>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</si>
  <si>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</si>
  <si>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</si>
  <si>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</si>
  <si>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</si>
  <si>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</si>
  <si>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</si>
  <si>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</si>
  <si>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</si>
  <si>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</si>
  <si>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</si>
  <si>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</si>
  <si>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</si>
  <si>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</si>
  <si>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</si>
  <si>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</si>
  <si>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</si>
  <si>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</si>
  <si>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</si>
  <si>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</si>
  <si>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</si>
  <si>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</si>
  <si>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</si>
  <si>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</si>
  <si>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</si>
  <si>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</si>
  <si>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</si>
  <si>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</si>
  <si>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</si>
  <si>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</si>
  <si>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</si>
  <si>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</si>
  <si>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</si>
  <si>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</si>
  <si>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</si>
  <si>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</si>
  <si>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</si>
  <si>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</si>
  <si>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</si>
  <si>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</si>
  <si>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</si>
  <si>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</si>
  <si>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</si>
  <si>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</si>
  <si>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</si>
  <si>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</si>
  <si>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</si>
  <si>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</si>
  <si>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</si>
  <si>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</si>
  <si>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</si>
  <si>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</si>
  <si>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</si>
  <si>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</si>
  <si>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</si>
  <si>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</si>
  <si>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</si>
  <si>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</si>
  <si>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</si>
  <si>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</si>
  <si>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</si>
  <si>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</si>
  <si>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</si>
  <si>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</si>
  <si>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</si>
  <si>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</si>
  <si>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</si>
  <si>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</si>
  <si>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</si>
  <si>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</si>
  <si>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</si>
  <si>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</si>
  <si>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</si>
  <si>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</si>
  <si>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</si>
  <si>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</si>
  <si>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</si>
  <si>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</si>
  <si>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</si>
  <si>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</si>
  <si>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</si>
  <si>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</si>
  <si>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</si>
  <si>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</si>
  <si>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</si>
  <si>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</si>
  <si>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</si>
  <si>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</si>
  <si>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</si>
  <si>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</si>
  <si>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</si>
  <si>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</si>
  <si>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</si>
  <si>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</si>
  <si>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</si>
  <si>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</si>
  <si>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</si>
  <si>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</si>
  <si>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</si>
  <si>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</si>
  <si>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</si>
  <si>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</si>
  <si>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</si>
  <si>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</si>
  <si>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</si>
  <si>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</si>
  <si>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</si>
  <si>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</si>
  <si>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</si>
  <si>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</si>
  <si>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</si>
  <si>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</si>
  <si>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</si>
  <si>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</si>
  <si>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</si>
  <si>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</si>
  <si>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</si>
  <si>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</si>
  <si>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</si>
  <si>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</si>
  <si>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</si>
  <si>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</si>
  <si>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</si>
  <si>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</si>
  <si>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</si>
  <si>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</si>
  <si>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</si>
  <si>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</si>
  <si>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</si>
  <si>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</si>
  <si>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</si>
  <si>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</si>
  <si>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</si>
  <si>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</si>
  <si>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</si>
  <si>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</si>
  <si>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</si>
  <si>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</si>
  <si>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</si>
  <si>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</si>
  <si>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</si>
  <si>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</si>
  <si>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</si>
  <si>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</si>
  <si>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</si>
  <si>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</si>
  <si>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</si>
  <si>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</si>
  <si>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</si>
  <si>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</si>
  <si>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</si>
  <si>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</si>
  <si>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</si>
  <si>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</si>
  <si>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</si>
  <si>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</si>
  <si>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</si>
  <si>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</si>
  <si>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</si>
  <si>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</si>
  <si>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</si>
  <si>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</si>
  <si>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</si>
  <si>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</si>
  <si>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</si>
  <si>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</si>
  <si>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</si>
  <si>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</si>
  <si>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</si>
  <si>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</si>
  <si>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</si>
  <si>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</si>
  <si>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</si>
  <si>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</si>
  <si>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</si>
  <si>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</si>
  <si>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</si>
  <si>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</si>
  <si>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</si>
  <si>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</si>
  <si>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</si>
  <si>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</si>
  <si>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</si>
  <si>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</si>
  <si>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</si>
  <si>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</si>
  <si>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</si>
  <si>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</si>
  <si>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</si>
  <si>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</si>
  <si>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</si>
  <si>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</si>
  <si>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</si>
  <si>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</si>
  <si>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</si>
  <si>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</si>
  <si>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</si>
  <si>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</si>
  <si>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</si>
  <si>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</si>
  <si>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</si>
  <si>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</si>
  <si>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</si>
  <si>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</si>
  <si>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</si>
  <si>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</si>
  <si>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</si>
  <si>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</si>
  <si>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</si>
  <si>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</si>
  <si>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</si>
  <si>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</si>
  <si>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</si>
  <si>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</si>
  <si>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</si>
  <si>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</si>
  <si>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</si>
  <si>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</si>
  <si>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</si>
  <si>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</si>
  <si>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</si>
  <si>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</si>
  <si>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</si>
  <si>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</si>
  <si>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</si>
  <si>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</si>
  <si>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</si>
  <si>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</si>
  <si>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</si>
  <si>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</si>
  <si>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</si>
  <si>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</si>
  <si>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</si>
  <si>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</si>
  <si>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</si>
  <si>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</si>
  <si>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</si>
  <si>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</si>
  <si>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</si>
  <si>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</si>
  <si>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</si>
  <si>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</si>
  <si>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</si>
  <si>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</si>
  <si>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</si>
  <si>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</si>
  <si>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</si>
  <si>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</si>
  <si>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</si>
  <si>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</si>
  <si>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</si>
  <si>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</si>
  <si>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</si>
  <si>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</si>
  <si>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</si>
  <si>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</si>
  <si>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</si>
  <si>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</si>
  <si>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</si>
  <si>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</si>
  <si>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</si>
  <si>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</si>
  <si>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</si>
  <si>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</si>
  <si>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</si>
  <si>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</si>
  <si>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</si>
  <si>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</si>
  <si>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</si>
  <si>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</si>
  <si>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</si>
  <si>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</si>
  <si>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</si>
  <si>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</si>
  <si>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</si>
  <si>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</si>
  <si>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</si>
  <si>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</si>
  <si>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</si>
  <si>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</si>
  <si>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</si>
  <si>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</si>
  <si>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</si>
  <si>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</si>
  <si>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</si>
  <si>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</si>
  <si>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</si>
  <si>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</si>
  <si>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</si>
  <si>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</si>
  <si>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</si>
  <si>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</si>
  <si>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</si>
  <si>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</si>
  <si>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</si>
  <si>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</si>
  <si>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</si>
  <si>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</si>
  <si>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</si>
  <si>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</si>
  <si>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</si>
  <si>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</si>
  <si>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</si>
  <si>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</si>
  <si>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</si>
  <si>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</si>
  <si>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</si>
  <si>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</si>
  <si>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</si>
  <si>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</si>
  <si>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</si>
  <si>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</si>
  <si>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</si>
  <si>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</si>
  <si>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</si>
  <si>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</si>
  <si>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</si>
  <si>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</si>
  <si>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</si>
  <si>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</si>
  <si>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</si>
  <si>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</si>
  <si>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</si>
  <si>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</si>
  <si>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</si>
  <si>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</si>
  <si>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</si>
  <si>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</si>
  <si>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</si>
  <si>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</si>
  <si>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</si>
  <si>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</si>
  <si>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</si>
  <si>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</si>
  <si>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</si>
  <si>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</si>
  <si>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</si>
  <si>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</si>
  <si>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</si>
  <si>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</si>
  <si>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</si>
  <si>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</si>
  <si>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</si>
  <si>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</si>
  <si>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</si>
  <si>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</si>
  <si>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</si>
  <si>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</si>
  <si>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</si>
  <si>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</si>
  <si>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</si>
  <si>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</si>
  <si>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</si>
  <si>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</si>
  <si>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</si>
  <si>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</si>
  <si>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</si>
  <si>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</si>
  <si>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</si>
  <si>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</si>
  <si>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</si>
  <si>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</si>
  <si>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</si>
  <si>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</si>
  <si>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</si>
  <si>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</si>
  <si>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</si>
  <si>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</si>
  <si>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</si>
  <si>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</si>
  <si>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</si>
  <si>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</si>
  <si>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</si>
  <si>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</si>
  <si>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</si>
  <si>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</si>
  <si>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</si>
  <si>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</si>
  <si>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</si>
  <si>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</si>
  <si>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</si>
  <si>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</si>
  <si>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</si>
  <si>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</si>
  <si>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</si>
  <si>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</si>
  <si>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</si>
  <si>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</si>
  <si>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</si>
  <si>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</si>
  <si>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</si>
  <si>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</si>
  <si>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</si>
  <si>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</si>
  <si>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</si>
  <si>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</si>
  <si>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</si>
  <si>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</si>
  <si>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</si>
  <si>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</si>
  <si>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</si>
  <si>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</si>
  <si>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</si>
  <si>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</si>
  <si>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</si>
  <si>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</si>
  <si>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</si>
  <si>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</si>
  <si>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</si>
  <si>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</si>
  <si>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</si>
  <si>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</si>
  <si>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</si>
  <si>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</si>
  <si>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</si>
  <si>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</si>
  <si>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</si>
  <si>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</si>
  <si>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</si>
  <si>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</si>
  <si>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</si>
  <si>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</si>
  <si>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</si>
  <si>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</si>
  <si>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</si>
  <si>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</si>
  <si>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</si>
  <si>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</si>
  <si>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</si>
  <si>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</si>
  <si>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</si>
  <si>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</si>
  <si>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</si>
  <si>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</si>
  <si>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</si>
  <si>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</si>
  <si>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</si>
  <si>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</si>
  <si>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</si>
  <si>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</si>
  <si>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</si>
  <si>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</si>
  <si>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</si>
  <si>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</si>
  <si>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</si>
  <si>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</si>
  <si>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</si>
  <si>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</si>
  <si>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</si>
  <si>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</si>
  <si>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</si>
  <si>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</si>
  <si>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</si>
  <si>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</si>
  <si>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</si>
  <si>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</si>
  <si>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</si>
  <si>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</si>
  <si>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</si>
  <si>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</si>
  <si>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</si>
  <si>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</si>
  <si>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</si>
  <si>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</si>
  <si>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</si>
  <si>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</si>
  <si>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</si>
  <si>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</si>
  <si>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</si>
  <si>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</si>
  <si>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</si>
  <si>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</si>
  <si>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</si>
  <si>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</si>
  <si>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</si>
  <si>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</si>
  <si>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</si>
  <si>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</si>
  <si>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</si>
  <si>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</si>
  <si>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</si>
  <si>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</si>
  <si>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</si>
  <si>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</si>
  <si>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</si>
  <si>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</si>
  <si>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</si>
  <si>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</si>
  <si>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</si>
  <si>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</si>
  <si>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</si>
  <si>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</si>
  <si>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</si>
  <si>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</si>
  <si>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</si>
  <si>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</si>
  <si>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</si>
  <si>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</si>
  <si>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</si>
  <si>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</si>
  <si>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</si>
  <si>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</si>
  <si>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</si>
  <si>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</si>
  <si>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</si>
  <si>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</si>
  <si>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</si>
  <si>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</si>
  <si>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</si>
  <si>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</si>
  <si>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</si>
  <si>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</si>
  <si>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</si>
  <si>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</si>
  <si>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</si>
  <si>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</si>
  <si>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</si>
  <si>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</si>
  <si>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</si>
  <si>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</si>
  <si>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</si>
  <si>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</si>
  <si>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</si>
  <si>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</si>
  <si>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</si>
  <si>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</si>
  <si>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</si>
  <si>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</si>
  <si>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</si>
  <si>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</si>
  <si>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</si>
  <si>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</si>
  <si>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</si>
  <si>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</si>
  <si>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</si>
  <si>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</si>
  <si>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</si>
  <si>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</si>
  <si>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</si>
  <si>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</si>
  <si>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</si>
  <si>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</si>
  <si>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</si>
  <si>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</si>
  <si>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</si>
  <si>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</si>
  <si>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</si>
  <si>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</si>
  <si>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</si>
  <si>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</si>
  <si>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</si>
  <si>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</si>
  <si>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</si>
  <si>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</si>
  <si>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</si>
  <si>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</si>
  <si>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</si>
  <si>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</si>
  <si>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</si>
  <si>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</si>
  <si>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</si>
  <si>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</si>
  <si>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</si>
  <si>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</si>
  <si>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</si>
  <si>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</si>
  <si>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</si>
  <si>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</si>
  <si>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</si>
  <si>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</si>
  <si>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</si>
  <si>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</si>
  <si>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</si>
  <si>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</si>
  <si>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</si>
  <si>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</si>
  <si>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</si>
  <si>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</si>
  <si>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</si>
  <si>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</si>
  <si>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</si>
  <si>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</si>
  <si>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</si>
  <si>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</si>
  <si>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</si>
  <si>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</si>
  <si>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</si>
  <si>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</si>
  <si>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</si>
  <si>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</si>
  <si>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</si>
  <si>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</si>
  <si>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</si>
  <si>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</si>
  <si>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</si>
  <si>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</si>
  <si>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</si>
  <si>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</si>
  <si>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</si>
  <si>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</si>
  <si>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</si>
  <si>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</si>
  <si>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</si>
  <si>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</si>
  <si>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</si>
  <si>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</si>
  <si>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</si>
  <si>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</si>
  <si>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</si>
  <si>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</si>
  <si>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</si>
  <si>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</si>
  <si>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</si>
  <si>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</si>
  <si>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</si>
  <si>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</si>
  <si>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</si>
  <si>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</si>
  <si>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</si>
  <si>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</si>
  <si>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</si>
  <si>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</si>
  <si>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</si>
  <si>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</si>
  <si>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</si>
  <si>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</si>
  <si>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</si>
  <si>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</si>
  <si>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</si>
  <si>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</si>
  <si>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</si>
  <si>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</si>
  <si>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</si>
  <si>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</si>
  <si>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</si>
  <si>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</si>
  <si>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</si>
  <si>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</si>
  <si>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</si>
  <si>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</si>
  <si>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</si>
  <si>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</si>
  <si>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</si>
  <si>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</si>
  <si>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</si>
  <si>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</si>
  <si>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</si>
  <si>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</si>
  <si>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</si>
  <si>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</si>
  <si>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</si>
  <si>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</si>
  <si>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</si>
  <si>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</si>
  <si>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</si>
  <si>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</si>
  <si>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</si>
  <si>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</si>
  <si>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</si>
  <si>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</si>
  <si>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</si>
  <si>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</si>
  <si>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</si>
  <si>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</si>
  <si>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</si>
  <si>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</si>
  <si>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</si>
  <si>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</si>
  <si>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</si>
  <si>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</si>
  <si>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</si>
  <si>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</si>
  <si>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</si>
  <si>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</si>
  <si>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</si>
  <si>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</si>
  <si>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</si>
  <si>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</si>
  <si>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</si>
  <si>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</si>
  <si>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</si>
  <si>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</si>
  <si>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</si>
  <si>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</si>
  <si>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</si>
  <si>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</si>
  <si>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</si>
  <si>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</si>
  <si>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</si>
  <si>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</si>
  <si>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</si>
  <si>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</si>
  <si>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</si>
  <si>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</si>
  <si>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</si>
  <si>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</si>
  <si>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</si>
  <si>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</si>
  <si>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</si>
  <si>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</si>
  <si>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</si>
  <si>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</si>
  <si>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</si>
  <si>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</si>
  <si>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</si>
  <si>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</si>
  <si>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</si>
  <si>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</si>
  <si>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</si>
  <si>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</si>
  <si>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</si>
  <si>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</si>
  <si>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</si>
  <si>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</si>
  <si>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</si>
  <si>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</si>
  <si>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</si>
  <si>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</si>
  <si>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</si>
  <si>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</si>
  <si>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</si>
  <si>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</si>
  <si>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</si>
  <si>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</si>
  <si>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</si>
  <si>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</si>
  <si>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</si>
  <si>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</si>
  <si>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</si>
  <si>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</si>
  <si>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</si>
  <si>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</si>
  <si>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</si>
  <si>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</si>
  <si>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</si>
  <si>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</si>
  <si>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</si>
  <si>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</si>
  <si>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</si>
  <si>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</si>
  <si>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</si>
  <si>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</si>
  <si>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</si>
  <si>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</si>
  <si>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</si>
  <si>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</si>
  <si>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</si>
  <si>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</si>
  <si>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</si>
  <si>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</si>
  <si>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</si>
  <si>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</si>
  <si>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</si>
  <si>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</si>
  <si>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</si>
  <si>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</si>
  <si>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</si>
  <si>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</si>
  <si>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</si>
  <si>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</si>
  <si>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</si>
  <si>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</si>
  <si>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</si>
  <si>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</si>
  <si>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</si>
  <si>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</si>
  <si>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</si>
  <si>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</si>
  <si>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</si>
  <si>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</si>
  <si>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</si>
  <si>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</si>
  <si>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</si>
  <si>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</si>
  <si>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</si>
  <si>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</si>
  <si>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</si>
  <si>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</si>
  <si>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</si>
  <si>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</si>
  <si>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</si>
  <si>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</si>
  <si>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</si>
  <si>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</si>
  <si>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</si>
  <si>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</si>
  <si>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</si>
  <si>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</si>
  <si>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</si>
  <si>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</si>
  <si>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</si>
  <si>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</si>
  <si>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</si>
  <si>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</si>
  <si>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</si>
  <si>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</si>
  <si>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</si>
  <si>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</si>
  <si>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</si>
  <si>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</si>
  <si>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</si>
  <si>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</si>
  <si>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</si>
  <si>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</si>
  <si>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</si>
  <si>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</si>
  <si>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</si>
  <si>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</si>
  <si>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</si>
  <si>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</si>
  <si>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</si>
  <si>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</si>
  <si>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</si>
  <si>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</si>
  <si>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</si>
  <si>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</si>
  <si>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</si>
  <si>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</si>
  <si>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</si>
  <si>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</si>
  <si>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</si>
  <si>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</si>
  <si>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</si>
  <si>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</si>
  <si>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</si>
  <si>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</si>
  <si>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</si>
  <si>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</si>
  <si>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</si>
  <si>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</si>
  <si>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</si>
  <si>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</si>
  <si>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</si>
  <si>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</si>
  <si>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</si>
  <si>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</si>
  <si>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</si>
  <si>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</si>
  <si>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</si>
  <si>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</si>
  <si>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</si>
  <si>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</si>
  <si>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</si>
  <si>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</si>
  <si>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</si>
  <si>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</si>
  <si>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</si>
  <si>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</si>
  <si>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</si>
  <si>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</si>
  <si>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</si>
  <si>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</si>
  <si>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</si>
  <si>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</si>
  <si>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</si>
  <si>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</si>
  <si>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</si>
  <si>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</si>
  <si>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</si>
  <si>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</si>
  <si>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</si>
  <si>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</si>
  <si>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</si>
  <si>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</si>
  <si>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</si>
  <si>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</si>
  <si>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</si>
  <si>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</si>
  <si>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</si>
  <si>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</si>
  <si>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</si>
  <si>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</si>
  <si>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</si>
  <si>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</si>
  <si>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</si>
  <si>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</si>
  <si>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</si>
  <si>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</si>
  <si>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</si>
  <si>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</si>
  <si>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</si>
  <si>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</si>
  <si>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</si>
  <si>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</si>
  <si>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</si>
  <si>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</si>
  <si>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</si>
  <si>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</si>
  <si>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</si>
  <si>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</si>
  <si>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</si>
  <si>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</si>
  <si>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</si>
  <si>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</si>
  <si>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</si>
  <si>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</si>
  <si>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</si>
  <si>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</si>
  <si>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</si>
  <si>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</si>
  <si>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</si>
  <si>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</si>
  <si>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</si>
  <si>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</si>
  <si>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</si>
  <si>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</si>
  <si>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</si>
  <si>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</si>
  <si>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</si>
  <si>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</si>
  <si>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</si>
  <si>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</si>
  <si>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</si>
  <si>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</si>
  <si>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</si>
  <si>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</si>
  <si>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</si>
  <si>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</si>
  <si>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</si>
  <si>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</si>
  <si>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</si>
  <si>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</si>
  <si>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</si>
  <si>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</si>
  <si>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</si>
  <si>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</si>
  <si>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</si>
  <si>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</si>
  <si>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</si>
  <si>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</si>
  <si>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</si>
  <si>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</si>
  <si>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</si>
  <si>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</si>
  <si>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</si>
  <si>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</si>
  <si>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</si>
  <si>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</si>
  <si>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</si>
  <si>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</si>
  <si>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</si>
  <si>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</si>
  <si>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</si>
  <si>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</si>
  <si>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</si>
  <si>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</si>
  <si>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</si>
  <si>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</si>
  <si>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</si>
  <si>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</si>
  <si>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</si>
  <si>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</si>
  <si>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</si>
  <si>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</si>
  <si>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</si>
  <si>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</si>
  <si>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</si>
  <si>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</si>
  <si>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</si>
  <si>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</si>
  <si>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</si>
  <si>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</si>
  <si>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</si>
  <si>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</si>
  <si>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</si>
  <si>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</si>
  <si>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</si>
  <si>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</si>
  <si>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</si>
  <si>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</si>
  <si>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</si>
  <si>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</si>
  <si>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</si>
  <si>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</si>
  <si>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</si>
  <si>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</si>
  <si>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</si>
  <si>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</si>
  <si>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</si>
  <si>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</si>
  <si>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</si>
  <si>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</si>
  <si>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</si>
  <si>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</si>
  <si>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</si>
  <si>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</si>
  <si>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</si>
  <si>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</si>
  <si>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</si>
  <si>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</si>
  <si>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</si>
  <si>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</si>
  <si>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</si>
  <si>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</si>
  <si>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</si>
  <si>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</si>
  <si>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</si>
  <si>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</si>
  <si>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</si>
  <si>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</si>
  <si>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</si>
  <si>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</si>
  <si>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</si>
  <si>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</si>
  <si>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</si>
  <si>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</si>
  <si>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</si>
  <si>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</si>
  <si>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</si>
  <si>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</si>
  <si>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</si>
  <si>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</si>
  <si>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</si>
  <si>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</si>
  <si>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</si>
  <si>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</si>
  <si>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</si>
  <si>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</si>
  <si>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</si>
  <si>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</si>
  <si>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</si>
  <si>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</si>
  <si>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</si>
  <si>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</si>
  <si>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</si>
  <si>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</si>
  <si>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</si>
  <si>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</si>
  <si>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</si>
  <si>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</si>
  <si>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</si>
  <si>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</si>
  <si>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</si>
  <si>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</si>
  <si>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</si>
  <si>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</si>
  <si>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</si>
  <si>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</si>
  <si>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</si>
  <si>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</si>
  <si>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</si>
  <si>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</si>
  <si>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</si>
  <si>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</si>
  <si>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</si>
  <si>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</si>
  <si>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</si>
  <si>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</si>
  <si>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</si>
  <si>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</si>
  <si>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</si>
  <si>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</si>
  <si>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</si>
  <si>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</si>
  <si>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</si>
  <si>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</si>
  <si>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</si>
  <si>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</si>
  <si>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</si>
  <si>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</si>
  <si>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</si>
  <si>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</si>
  <si>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</si>
  <si>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</si>
  <si>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</si>
  <si>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</si>
  <si>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</si>
  <si>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</si>
  <si>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</si>
  <si>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</si>
  <si>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</si>
  <si>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</si>
  <si>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</si>
  <si>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</si>
  <si>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</si>
  <si>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</si>
  <si>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</si>
  <si>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</si>
  <si>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</si>
  <si>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</si>
  <si>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</si>
  <si>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</si>
  <si>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</si>
  <si>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</si>
  <si>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</si>
  <si>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</si>
  <si>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</si>
  <si>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</si>
  <si>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</si>
  <si>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</si>
  <si>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</si>
  <si>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</si>
  <si>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</si>
  <si>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</si>
  <si>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</si>
  <si>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</si>
  <si>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</si>
  <si>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</si>
  <si>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</si>
  <si>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</si>
  <si>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</si>
  <si>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</si>
  <si>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</si>
  <si>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</si>
  <si>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</si>
  <si>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</si>
  <si>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</si>
  <si>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</si>
  <si>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</si>
  <si>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</si>
  <si>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</si>
  <si>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</si>
  <si>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</si>
  <si>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</si>
  <si>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</si>
  <si>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</si>
  <si>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</si>
  <si>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</si>
  <si>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</si>
  <si>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</si>
  <si>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</si>
  <si>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</si>
  <si>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</si>
  <si>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</si>
  <si>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</si>
  <si>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</si>
  <si>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</si>
  <si>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</si>
  <si>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</si>
  <si>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</si>
  <si>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</si>
  <si>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</si>
  <si>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</si>
  <si>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</si>
  <si>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</si>
  <si>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</si>
  <si>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</si>
  <si>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</si>
  <si>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</si>
  <si>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</si>
  <si>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</si>
  <si>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</si>
  <si>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</si>
  <si>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</si>
  <si>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</si>
  <si>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</si>
  <si>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</si>
  <si>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</si>
  <si>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</si>
  <si>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</si>
  <si>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</si>
  <si>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</si>
  <si>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</si>
  <si>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</si>
  <si>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</si>
  <si>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</si>
  <si>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</si>
  <si>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</si>
  <si>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</si>
  <si>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</si>
  <si>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</si>
  <si>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</si>
  <si>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</si>
  <si>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</si>
  <si>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</si>
  <si>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</si>
  <si>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</si>
  <si>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</si>
  <si>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</si>
  <si>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</si>
  <si>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</si>
  <si>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</si>
  <si>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</si>
  <si>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</si>
  <si>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</si>
  <si>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</si>
  <si>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</si>
  <si>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</si>
  <si>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</si>
  <si>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</si>
  <si>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</si>
  <si>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</si>
  <si>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</si>
  <si>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</si>
  <si>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</si>
  <si>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</si>
  <si>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</si>
  <si>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</si>
  <si>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</si>
  <si>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</si>
  <si>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</si>
  <si>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</si>
  <si>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</si>
  <si>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</si>
  <si>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</si>
  <si>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</si>
  <si>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</si>
  <si>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</si>
  <si>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</si>
  <si>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</si>
  <si>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</si>
  <si>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</si>
  <si>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</si>
  <si>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</si>
  <si>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</si>
  <si>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</si>
  <si>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</si>
  <si>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</si>
  <si>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</si>
  <si>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</si>
  <si>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</si>
  <si>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</si>
  <si>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</si>
  <si>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</si>
  <si>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</si>
  <si>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</si>
  <si>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</si>
  <si>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</si>
  <si>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</si>
  <si>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</si>
  <si>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</si>
  <si>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</si>
  <si>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</si>
  <si>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</si>
  <si>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</si>
  <si>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</si>
  <si>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</si>
  <si>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</si>
  <si>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</si>
  <si>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</si>
  <si>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</si>
  <si>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</si>
  <si>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</si>
  <si>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</si>
  <si>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</si>
  <si>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</si>
  <si>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</si>
  <si>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</si>
  <si>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</si>
  <si>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</si>
  <si>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</si>
  <si>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</si>
  <si>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</si>
  <si>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</si>
  <si>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</si>
  <si>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</si>
  <si>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</si>
  <si>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</si>
  <si>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</si>
  <si>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</si>
  <si>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</si>
  <si>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</si>
  <si>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</si>
  <si>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</si>
  <si>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</si>
  <si>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</si>
  <si>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</si>
  <si>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</si>
  <si>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</si>
  <si>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</si>
  <si>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</si>
  <si>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</si>
  <si>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</si>
  <si>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</si>
  <si>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</si>
  <si>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</si>
  <si>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</si>
  <si>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</si>
  <si>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</si>
  <si>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</si>
  <si>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</si>
  <si>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</si>
  <si>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</si>
  <si>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</si>
  <si>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</si>
  <si>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</si>
  <si>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</si>
  <si>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</si>
  <si>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</si>
  <si>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</si>
  <si>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</si>
  <si>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</si>
  <si>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</si>
  <si>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</si>
  <si>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</si>
  <si>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</si>
  <si>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</si>
  <si>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</si>
  <si>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</si>
  <si>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</si>
  <si>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</si>
  <si>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</si>
  <si>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</si>
  <si>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</si>
  <si>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</si>
  <si>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</si>
  <si>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</si>
  <si>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</si>
  <si>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</si>
  <si>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</si>
  <si>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</si>
  <si>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</si>
  <si>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</si>
  <si>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</si>
  <si>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</si>
  <si>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</si>
  <si>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</si>
  <si>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</si>
  <si>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</si>
  <si>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</si>
  <si>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</si>
  <si>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</si>
  <si>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</si>
  <si>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</si>
  <si>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</si>
  <si>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</si>
  <si>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</si>
  <si>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</si>
  <si>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</si>
  <si>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</si>
  <si>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</si>
  <si>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</si>
  <si>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</si>
  <si>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</si>
  <si>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</si>
  <si>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</si>
  <si>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</si>
  <si>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</si>
  <si>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</si>
  <si>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</si>
  <si>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</si>
  <si>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</si>
  <si>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</si>
  <si>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</si>
  <si>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</si>
  <si>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</si>
  <si>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</si>
  <si>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</si>
  <si>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</si>
  <si>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</si>
  <si>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</si>
  <si>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</si>
  <si>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</si>
  <si>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</si>
  <si>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</si>
  <si>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</si>
  <si>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</si>
  <si>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</si>
  <si>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</si>
  <si>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</si>
  <si>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</si>
  <si>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</si>
  <si>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</si>
  <si>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</si>
  <si>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</si>
  <si>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</si>
  <si>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</si>
  <si>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</si>
  <si>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</si>
  <si>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</si>
  <si>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</si>
  <si>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</si>
  <si>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</si>
  <si>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</si>
  <si>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</si>
  <si>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</si>
  <si>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</si>
  <si>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</si>
  <si>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</si>
  <si>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</si>
  <si>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</si>
  <si>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</si>
  <si>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</si>
  <si>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</si>
  <si>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</si>
  <si>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</si>
  <si>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</si>
  <si>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</si>
  <si>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</si>
  <si>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</si>
  <si>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</si>
  <si>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</si>
  <si>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</si>
  <si>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</si>
  <si>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</si>
  <si>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</si>
  <si>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</si>
  <si>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</si>
  <si>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</si>
  <si>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</si>
  <si>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</si>
  <si>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</si>
  <si>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</si>
  <si>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</si>
  <si>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</si>
  <si>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</si>
  <si>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</si>
  <si>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</si>
  <si>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</si>
  <si>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</si>
  <si>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</si>
  <si>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</si>
  <si>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</si>
  <si>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</si>
  <si>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</si>
  <si>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</si>
  <si>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</si>
  <si>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</si>
  <si>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</si>
  <si>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</si>
  <si>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</si>
  <si>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</si>
  <si>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</si>
  <si>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</si>
  <si>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</si>
  <si>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</si>
  <si>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</si>
  <si>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</si>
  <si>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</si>
  <si>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</si>
  <si>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</si>
  <si>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</si>
  <si>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</si>
  <si>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</si>
  <si>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</si>
  <si>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</si>
  <si>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</si>
  <si>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</si>
  <si>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</si>
  <si>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</si>
  <si>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</si>
  <si>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</si>
  <si>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</si>
  <si>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</si>
  <si>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</si>
  <si>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</si>
  <si>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</si>
  <si>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</si>
  <si>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</si>
  <si>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</si>
  <si>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</si>
  <si>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</si>
  <si>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</si>
  <si>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</si>
  <si>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</si>
  <si>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</si>
  <si>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</si>
  <si>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</si>
  <si>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</si>
  <si>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</si>
  <si>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</si>
  <si>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</si>
  <si>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</si>
  <si>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</si>
  <si>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</si>
  <si>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</si>
  <si>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</si>
  <si>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</si>
  <si>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</si>
  <si>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</si>
  <si>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</si>
  <si>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</si>
  <si>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</si>
  <si>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</si>
  <si>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</si>
  <si>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</si>
  <si>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</si>
  <si>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</si>
  <si>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</si>
  <si>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</si>
  <si>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</si>
  <si>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</si>
  <si>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</si>
  <si>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</si>
  <si>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</si>
  <si>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</si>
  <si>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</si>
  <si>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</si>
  <si>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</si>
  <si>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</si>
  <si>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</si>
  <si>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</si>
  <si>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</si>
  <si>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</si>
  <si>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</si>
  <si>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</si>
  <si>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</si>
  <si>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</si>
  <si>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</si>
  <si>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</si>
  <si>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</si>
  <si>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</si>
  <si>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</si>
  <si>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</si>
  <si>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</si>
  <si>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</si>
  <si>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</si>
  <si>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</si>
  <si>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</si>
  <si>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</si>
  <si>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</si>
  <si>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</si>
  <si>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</si>
  <si>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</si>
  <si>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</si>
  <si>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</si>
  <si>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</si>
  <si>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</si>
  <si>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</si>
  <si>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</si>
  <si>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</si>
  <si>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</si>
  <si>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</si>
  <si>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</si>
  <si>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</si>
  <si>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</si>
  <si>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</si>
  <si>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</si>
  <si>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</si>
  <si>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</si>
  <si>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</si>
  <si>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</si>
  <si>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</si>
  <si>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</si>
  <si>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</si>
  <si>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</si>
  <si>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</si>
  <si>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</si>
  <si>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</si>
  <si>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</si>
  <si>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</si>
  <si>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</si>
  <si>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</si>
  <si>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</si>
  <si>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</si>
  <si>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</si>
  <si>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</si>
  <si>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</si>
  <si>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</si>
  <si>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</si>
  <si>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</si>
  <si>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</si>
  <si>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</si>
  <si>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</si>
  <si>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</si>
  <si>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</si>
  <si>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</si>
  <si>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</si>
  <si>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</si>
  <si>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</si>
  <si>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</si>
  <si>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</si>
  <si>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</si>
  <si>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</si>
  <si>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</si>
  <si>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</si>
  <si>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</si>
  <si>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</si>
  <si>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</si>
  <si>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</si>
  <si>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</si>
  <si>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</si>
  <si>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</si>
  <si>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</si>
  <si>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</si>
  <si>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</si>
  <si>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</si>
  <si>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</si>
  <si>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</si>
  <si>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</si>
  <si>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</si>
  <si>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</si>
  <si>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</si>
  <si>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</si>
  <si>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</si>
  <si>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</si>
  <si>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</si>
  <si>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</si>
  <si>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</si>
  <si>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</si>
  <si>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</si>
  <si>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</si>
  <si>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</si>
  <si>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</si>
  <si>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</si>
  <si>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</si>
  <si>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</si>
  <si>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</si>
  <si>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</si>
  <si>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</si>
  <si>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</si>
  <si>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</si>
  <si>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</si>
  <si>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</si>
  <si>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</si>
  <si>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</si>
  <si>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</si>
  <si>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</si>
  <si>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</si>
  <si>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</si>
  <si>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</si>
  <si>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</si>
  <si>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</si>
  <si>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</si>
  <si>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</si>
  <si>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</si>
  <si>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</si>
  <si>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</si>
  <si>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</si>
  <si>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</si>
  <si>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</si>
  <si>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</si>
  <si>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</si>
  <si>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</si>
  <si>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</si>
  <si>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</si>
  <si>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</si>
  <si>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</si>
  <si>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</si>
  <si>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</si>
  <si>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</si>
  <si>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</si>
  <si>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</si>
  <si>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</si>
  <si>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</si>
  <si>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</si>
  <si>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</si>
  <si>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</si>
  <si>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</si>
  <si>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</si>
  <si>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</si>
  <si>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</si>
  <si>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</si>
  <si>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</si>
  <si>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</si>
  <si>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</si>
  <si>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</si>
  <si>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</si>
  <si>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</si>
  <si>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</si>
  <si>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</si>
  <si>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</si>
  <si>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</si>
  <si>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</si>
  <si>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</si>
  <si>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</si>
  <si>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</si>
  <si>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</si>
  <si>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</si>
  <si>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</si>
  <si>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</si>
  <si>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</si>
  <si>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</si>
  <si>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</si>
  <si>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</si>
  <si>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</si>
  <si>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</si>
  <si>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</si>
  <si>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</si>
  <si>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</si>
  <si>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</si>
  <si>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</si>
  <si>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</si>
  <si>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</si>
  <si>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</si>
  <si>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</si>
  <si>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</si>
  <si>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</si>
  <si>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</si>
  <si>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</si>
  <si>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</si>
  <si>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</si>
  <si>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</si>
  <si>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</si>
  <si>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</si>
  <si>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</si>
  <si>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</si>
  <si>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</si>
  <si>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</si>
  <si>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</si>
  <si>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</si>
  <si>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</si>
  <si>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</si>
  <si>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</si>
  <si>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</si>
  <si>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</si>
  <si>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</si>
  <si>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</si>
  <si>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</si>
  <si>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</si>
  <si>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</si>
  <si>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</si>
  <si>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</si>
  <si>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</si>
  <si>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</si>
  <si>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</si>
  <si>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</si>
  <si>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</si>
  <si>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</si>
  <si>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</si>
  <si>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</si>
  <si>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</si>
  <si>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</si>
  <si>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</si>
  <si>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</si>
  <si>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</si>
  <si>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</si>
  <si>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</si>
  <si>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</si>
  <si>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</si>
  <si>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</si>
  <si>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</si>
  <si>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</si>
  <si>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</si>
  <si>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</si>
  <si>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</si>
  <si>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</si>
  <si>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</si>
  <si>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</si>
  <si>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</si>
  <si>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</si>
  <si>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</si>
  <si>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</si>
  <si>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</si>
  <si>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</si>
  <si>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</si>
  <si>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</si>
  <si>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</si>
  <si>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</si>
  <si>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</si>
  <si>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</si>
  <si>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</si>
  <si>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</si>
  <si>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</si>
  <si>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</si>
  <si>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</si>
  <si>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</si>
  <si>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</si>
  <si>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</si>
  <si>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</si>
  <si>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</si>
  <si>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</si>
  <si>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</si>
  <si>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</si>
  <si>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</si>
  <si>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</si>
  <si>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</si>
  <si>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</si>
  <si>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</si>
  <si>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</si>
  <si>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</si>
  <si>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</si>
  <si>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</si>
  <si>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</si>
  <si>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</si>
  <si>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</si>
  <si>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</si>
  <si>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</si>
  <si>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</si>
  <si>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</si>
  <si>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</si>
  <si>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</si>
  <si>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</si>
  <si>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</si>
  <si>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</si>
  <si>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</si>
  <si>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</si>
  <si>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</si>
  <si>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</si>
  <si>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</si>
  <si>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</si>
  <si>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</si>
  <si>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</si>
  <si>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</si>
  <si>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</si>
  <si>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</si>
  <si>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</si>
  <si>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</si>
  <si>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</si>
  <si>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</si>
  <si>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</si>
  <si>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</si>
  <si>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</si>
  <si>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</si>
  <si>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</si>
  <si>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</si>
  <si>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</si>
  <si>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</si>
  <si>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</si>
  <si>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</si>
  <si>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</si>
  <si>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</si>
  <si>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</si>
  <si>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</si>
  <si>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</si>
  <si>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</si>
  <si>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</si>
  <si>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</si>
  <si>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</si>
  <si>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</si>
  <si>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</si>
  <si>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</si>
  <si>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</si>
  <si>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</si>
  <si>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</si>
  <si>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</si>
  <si>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</si>
  <si>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</si>
  <si>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</si>
  <si>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</si>
  <si>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</si>
  <si>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</si>
  <si>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</si>
  <si>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</si>
  <si>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</si>
  <si>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</si>
  <si>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</si>
  <si>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</si>
  <si>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</si>
  <si>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</si>
  <si>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</si>
  <si>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</si>
  <si>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</si>
  <si>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</si>
  <si>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</si>
  <si>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</si>
  <si>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</si>
  <si>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</si>
  <si>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</si>
  <si>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</si>
  <si>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</si>
  <si>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</si>
  <si>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</si>
  <si>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</si>
  <si>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</si>
  <si>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</si>
  <si>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</si>
  <si>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</si>
  <si>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</si>
  <si>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</si>
  <si>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</si>
  <si>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</si>
  <si>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</si>
  <si>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</si>
  <si>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</si>
  <si>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</si>
  <si>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</si>
  <si>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</si>
  <si>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</si>
  <si>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</si>
  <si>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</si>
  <si>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</si>
  <si>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</si>
  <si>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</si>
  <si>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</si>
  <si>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</si>
  <si>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</si>
  <si>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</si>
  <si>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</si>
  <si>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</si>
  <si>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</si>
  <si>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</si>
  <si>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</si>
  <si>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</si>
  <si>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</si>
  <si>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</si>
  <si>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</si>
  <si>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</si>
  <si>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</si>
  <si>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</si>
  <si>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</si>
  <si>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</si>
  <si>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</si>
  <si>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</si>
  <si>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</si>
  <si>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</si>
  <si>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</si>
  <si>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</si>
  <si>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</si>
  <si>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</si>
  <si>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</si>
  <si>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</si>
  <si>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</si>
  <si>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</si>
  <si>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</si>
  <si>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</si>
  <si>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</si>
  <si>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</si>
  <si>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</si>
  <si>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</si>
  <si>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</si>
  <si>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</si>
  <si>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</si>
  <si>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</si>
  <si>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</si>
  <si>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</si>
  <si>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</si>
  <si>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</si>
  <si>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</si>
  <si>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</si>
  <si>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</si>
  <si>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</si>
  <si>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</si>
  <si>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</si>
  <si>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</si>
  <si>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</si>
  <si>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</si>
  <si>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</si>
  <si>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</si>
  <si>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</si>
  <si>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</si>
  <si>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</si>
  <si>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</si>
  <si>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</si>
  <si>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</si>
  <si>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</si>
  <si>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</si>
  <si>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</si>
  <si>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</si>
  <si>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</si>
  <si>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</si>
  <si>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</si>
  <si>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</si>
  <si>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</si>
  <si>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</si>
  <si>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</si>
  <si>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</si>
  <si>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</si>
  <si>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</si>
  <si>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</si>
  <si>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</si>
  <si>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</si>
  <si>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</si>
  <si>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</si>
  <si>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</si>
  <si>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</si>
  <si>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</si>
  <si>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</si>
  <si>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</si>
  <si>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</si>
  <si>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</si>
  <si>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</si>
  <si>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</si>
  <si>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</si>
  <si>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</si>
  <si>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</si>
  <si>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</si>
  <si>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</si>
  <si>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</si>
  <si>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</si>
  <si>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</si>
  <si>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</si>
  <si>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</si>
  <si>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</si>
  <si>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</si>
  <si>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</si>
  <si>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</si>
  <si>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</si>
  <si>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</si>
  <si>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</si>
  <si>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</si>
  <si>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</si>
  <si>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</si>
  <si>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</si>
  <si>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</si>
  <si>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</si>
  <si>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</si>
  <si>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</si>
  <si>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</si>
  <si>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</si>
  <si>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</si>
  <si>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</si>
  <si>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</si>
  <si>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</si>
  <si>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</si>
  <si>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</si>
  <si>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</si>
  <si>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</si>
  <si>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</si>
  <si>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</si>
  <si>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</si>
  <si>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</si>
  <si>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</si>
  <si>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</si>
  <si>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</si>
  <si>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</si>
  <si>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</si>
  <si>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</si>
  <si>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</si>
  <si>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</si>
  <si>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</si>
  <si>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</si>
  <si>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</si>
  <si>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</si>
  <si>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</si>
  <si>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</si>
  <si>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</si>
  <si>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</si>
  <si>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</si>
  <si>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</si>
  <si>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</si>
  <si>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</si>
  <si>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</si>
  <si>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</si>
  <si>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</si>
  <si>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</si>
  <si>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</si>
  <si>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</si>
  <si>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</si>
  <si>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</si>
  <si>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</si>
  <si>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</si>
  <si>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</si>
  <si>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</si>
  <si>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</si>
  <si>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</si>
  <si>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</si>
  <si>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</si>
  <si>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</si>
  <si>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</si>
  <si>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</si>
  <si>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</si>
  <si>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</si>
  <si>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</si>
  <si>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</si>
  <si>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</si>
  <si>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</si>
  <si>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</si>
  <si>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</si>
  <si>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</si>
  <si>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</si>
  <si>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</si>
  <si>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</si>
  <si>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</si>
  <si>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</si>
  <si>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</si>
  <si>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</si>
  <si>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</si>
  <si>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</si>
  <si>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</si>
  <si>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</si>
  <si>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</si>
  <si>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</si>
  <si>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</si>
  <si>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</si>
  <si>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</si>
  <si>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</si>
  <si>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</si>
  <si>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</si>
  <si>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</si>
  <si>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</si>
  <si>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</si>
  <si>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</si>
  <si>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</si>
  <si>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</si>
  <si>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</si>
  <si>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</si>
  <si>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</si>
  <si>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</si>
  <si>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</si>
  <si>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</si>
  <si>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</si>
  <si>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</si>
  <si>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</si>
  <si>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</si>
  <si>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</si>
  <si>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</si>
  <si>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</si>
  <si>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</si>
  <si>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</si>
  <si>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</si>
  <si>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</si>
  <si>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</si>
  <si>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</si>
  <si>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</si>
  <si>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</si>
  <si>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</si>
  <si>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</si>
  <si>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</si>
  <si>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</si>
  <si>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</si>
  <si>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</si>
  <si>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</si>
  <si>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</si>
  <si>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</si>
  <si>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</si>
  <si>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</si>
  <si>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</si>
  <si>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</si>
  <si>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</si>
  <si>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</si>
  <si>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</si>
  <si>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</si>
  <si>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</si>
  <si>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</si>
  <si>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</si>
  <si>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</si>
  <si>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</si>
  <si>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</si>
  <si>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</si>
  <si>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</si>
  <si>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</si>
  <si>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</si>
  <si>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</si>
  <si>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</si>
  <si>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</si>
  <si>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</si>
  <si>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</si>
  <si>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</si>
  <si>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</si>
  <si>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</si>
  <si>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</si>
  <si>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</si>
  <si>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</si>
  <si>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</si>
  <si>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</si>
  <si>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</si>
  <si>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</si>
  <si>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</si>
  <si>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</si>
  <si>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</si>
  <si>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</si>
  <si>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</si>
  <si>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</si>
  <si>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</si>
  <si>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</si>
  <si>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</si>
  <si>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</si>
  <si>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</si>
  <si>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</si>
  <si>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</si>
  <si>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</si>
  <si>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</si>
  <si>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</si>
  <si>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</si>
  <si>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</si>
  <si>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</si>
  <si>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</si>
  <si>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</si>
  <si>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</si>
  <si>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</si>
  <si>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</si>
  <si>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</si>
  <si>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</si>
  <si>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</si>
  <si>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</si>
  <si>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</si>
  <si>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</si>
  <si>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</si>
  <si>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</si>
  <si>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</si>
  <si>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</si>
  <si>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</si>
  <si>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</si>
  <si>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</si>
  <si>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</si>
  <si>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</si>
  <si>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</si>
  <si>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</si>
  <si>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</si>
  <si>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</si>
  <si>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</si>
  <si>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</si>
  <si>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</si>
  <si>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</si>
  <si>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</si>
  <si>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</si>
  <si>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</si>
  <si>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</si>
  <si>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</si>
  <si>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</si>
  <si>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</si>
  <si>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</si>
  <si>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</si>
  <si>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</si>
  <si>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</si>
  <si>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</si>
  <si>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</si>
  <si>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</si>
  <si>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</si>
  <si>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</si>
  <si>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</si>
  <si>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</si>
  <si>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</si>
  <si>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</si>
  <si>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</si>
  <si>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</si>
  <si>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</si>
  <si>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</si>
  <si>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</si>
  <si>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</si>
  <si>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</si>
  <si>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</si>
  <si>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</si>
  <si>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</si>
  <si>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</si>
  <si>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</si>
  <si>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</si>
  <si>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</si>
  <si>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</si>
  <si>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</si>
  <si>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</si>
  <si>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</si>
  <si>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</si>
  <si>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</si>
  <si>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</si>
  <si>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</si>
  <si>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</si>
  <si>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</si>
  <si>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</si>
  <si>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</si>
  <si>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</si>
  <si>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</si>
  <si>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</si>
  <si>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</si>
  <si>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</si>
  <si>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</si>
  <si>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</si>
  <si>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</si>
  <si>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</si>
  <si>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</si>
  <si>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</si>
  <si>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</si>
  <si>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</si>
  <si>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</si>
  <si>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</si>
  <si>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</si>
  <si>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</si>
  <si>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</si>
  <si>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</si>
  <si>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</si>
  <si>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</si>
  <si>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</si>
  <si>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</si>
  <si>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</si>
  <si>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</si>
  <si>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</si>
  <si>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</si>
  <si>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</si>
  <si>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</si>
  <si>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</si>
  <si>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</si>
  <si>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</si>
  <si>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</si>
  <si>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</si>
  <si>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</si>
  <si>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</si>
  <si>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</si>
  <si>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</si>
  <si>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</si>
  <si>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</si>
  <si>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</si>
  <si>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</si>
  <si>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</si>
  <si>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</si>
  <si>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</si>
  <si>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</si>
  <si>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</si>
  <si>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</si>
  <si>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</si>
  <si>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</si>
  <si>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</si>
  <si>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</si>
  <si>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</si>
  <si>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</si>
  <si>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</si>
  <si>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</si>
  <si>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</si>
  <si>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</si>
  <si>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</si>
  <si>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</si>
  <si>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</si>
  <si>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</si>
  <si>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</si>
  <si>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</si>
  <si>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</si>
  <si>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</si>
  <si>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</si>
  <si>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</si>
  <si>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</si>
  <si>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</si>
  <si>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</si>
  <si>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</si>
  <si>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</si>
  <si>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</si>
  <si>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</si>
  <si>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</si>
  <si>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</si>
  <si>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</si>
  <si>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</si>
  <si>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</si>
  <si>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</si>
  <si>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</si>
  <si>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</si>
  <si>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</si>
  <si>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</si>
  <si>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</si>
  <si>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</si>
  <si>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</si>
  <si>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</si>
  <si>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</si>
  <si>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</si>
  <si>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</si>
  <si>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</si>
  <si>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</si>
  <si>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</si>
  <si>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</si>
  <si>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</si>
  <si>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</si>
  <si>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</si>
  <si>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</si>
  <si>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</si>
  <si>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</si>
  <si>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</si>
  <si>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</si>
  <si>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</si>
  <si>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</si>
  <si>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</si>
  <si>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</si>
  <si>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</si>
  <si>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</si>
  <si>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</si>
  <si>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</si>
  <si>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</si>
  <si>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</si>
  <si>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</si>
  <si>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</si>
  <si>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</si>
  <si>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</si>
  <si>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</si>
  <si>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</si>
  <si>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</si>
  <si>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</si>
  <si>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</si>
  <si>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</si>
  <si>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</si>
  <si>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</si>
  <si>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</si>
  <si>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</si>
  <si>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</si>
  <si>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</si>
  <si>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</si>
  <si>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</si>
  <si>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</si>
  <si>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</si>
  <si>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</si>
  <si>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</si>
  <si>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</si>
  <si>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</si>
  <si>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</si>
  <si>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</si>
  <si>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</si>
  <si>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</si>
  <si>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</si>
  <si>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</si>
  <si>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</si>
  <si>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</si>
  <si>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</si>
  <si>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</si>
  <si>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</si>
  <si>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</si>
  <si>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</si>
  <si>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</si>
  <si>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</si>
  <si>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</si>
  <si>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</si>
  <si>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</si>
  <si>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</si>
  <si>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</si>
  <si>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</si>
  <si>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</si>
  <si>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</si>
  <si>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</si>
  <si>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</si>
  <si>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</si>
  <si>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</si>
  <si>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</si>
  <si>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</si>
  <si>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</si>
  <si>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</si>
  <si>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</si>
  <si>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</si>
  <si>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</si>
  <si>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</si>
  <si>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</si>
  <si>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</si>
  <si>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</si>
  <si>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</si>
  <si>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</si>
  <si>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</si>
  <si>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</si>
  <si>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</si>
  <si>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</si>
  <si>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</si>
  <si>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</si>
  <si>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</si>
  <si>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</si>
  <si>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</si>
  <si>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</si>
  <si>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</si>
  <si>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</si>
  <si>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</si>
  <si>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</si>
  <si>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</si>
  <si>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</si>
  <si>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</si>
  <si>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</si>
  <si>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</si>
  <si>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</si>
  <si>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</si>
  <si>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</si>
  <si>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</si>
  <si>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</si>
  <si>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</si>
  <si>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</si>
  <si>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</si>
  <si>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</si>
  <si>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</si>
  <si>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</si>
  <si>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</si>
  <si>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</si>
  <si>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</si>
  <si>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</si>
  <si>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</si>
  <si>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</si>
  <si>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</si>
  <si>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</si>
  <si>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</si>
  <si>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</si>
  <si>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</si>
  <si>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</si>
  <si>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</si>
  <si>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</si>
  <si>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</si>
  <si>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</si>
  <si>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</si>
  <si>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</si>
  <si>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</si>
  <si>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</si>
  <si>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</si>
  <si>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</si>
  <si>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</si>
  <si>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</si>
  <si>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</si>
  <si>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</si>
  <si>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</si>
  <si>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</si>
  <si>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</si>
  <si>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</si>
  <si>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</si>
  <si>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</si>
  <si>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</si>
  <si>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</si>
  <si>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</si>
  <si>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</si>
  <si>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</si>
  <si>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</si>
  <si>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</si>
  <si>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</si>
  <si>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</si>
  <si>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</si>
  <si>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</si>
  <si>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</si>
  <si>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</si>
  <si>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</si>
  <si>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</si>
  <si>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</si>
  <si>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</si>
  <si>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</si>
  <si>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</si>
  <si>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</si>
  <si>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</si>
  <si>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</si>
  <si>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</si>
  <si>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</si>
  <si>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</si>
  <si>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</si>
  <si>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</si>
  <si>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</si>
  <si>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</si>
  <si>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</si>
  <si>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</si>
  <si>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</si>
  <si>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</si>
  <si>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</si>
  <si>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</si>
  <si>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</si>
  <si>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</si>
  <si>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</si>
  <si>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</si>
  <si>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</si>
  <si>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</si>
  <si>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</si>
  <si>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</si>
  <si>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</si>
  <si>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</si>
  <si>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</si>
  <si>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</si>
  <si>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</si>
  <si>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</si>
  <si>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</si>
  <si>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</si>
  <si>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</si>
  <si>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</si>
  <si>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</si>
  <si>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</si>
  <si>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</si>
  <si>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</si>
  <si>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</si>
  <si>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</si>
  <si>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</si>
  <si>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</si>
  <si>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</si>
  <si>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</si>
  <si>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</si>
  <si>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</si>
  <si>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</si>
  <si>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</si>
  <si>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</si>
  <si>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</si>
  <si>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</si>
  <si>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</si>
  <si>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</si>
  <si>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</si>
  <si>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</si>
  <si>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</si>
  <si>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</si>
  <si>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</si>
  <si>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</si>
  <si>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</si>
  <si>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</si>
  <si>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</si>
  <si>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</si>
  <si>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</si>
  <si>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</si>
  <si>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</si>
  <si>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</si>
  <si>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</si>
  <si>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</si>
  <si>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</si>
  <si>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</si>
  <si>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</si>
  <si>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</si>
  <si>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</si>
  <si>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</si>
  <si>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</si>
  <si>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</si>
  <si>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</si>
  <si>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</si>
  <si>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</si>
  <si>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</si>
  <si>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</si>
  <si>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</si>
  <si>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</si>
  <si>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</si>
  <si>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</si>
  <si>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</si>
  <si>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</si>
  <si>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</si>
  <si>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</si>
  <si>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</si>
  <si>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</si>
  <si>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</si>
  <si>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</si>
  <si>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</si>
  <si>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</si>
  <si>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</si>
  <si>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</si>
  <si>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</si>
  <si>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</si>
  <si>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</si>
  <si>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</si>
  <si>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</si>
  <si>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</si>
  <si>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</si>
  <si>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</si>
  <si>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</si>
  <si>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</si>
  <si>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</si>
  <si>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</si>
  <si>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</si>
  <si>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</si>
  <si>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</si>
  <si>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</si>
  <si>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</si>
  <si>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</si>
  <si>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</si>
  <si>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</si>
  <si>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</si>
  <si>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</si>
  <si>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</si>
  <si>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</si>
  <si>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</si>
  <si>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</si>
  <si>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</si>
  <si>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</si>
  <si>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</si>
  <si>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</si>
  <si>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</si>
  <si>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</si>
  <si>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</si>
  <si>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</si>
  <si>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</si>
  <si>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</si>
  <si>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</si>
  <si>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</si>
  <si>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</si>
  <si>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</si>
  <si>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</si>
  <si>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</si>
  <si>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</si>
  <si>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</si>
  <si>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</si>
  <si>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</si>
  <si>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</si>
  <si>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</si>
  <si>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</si>
  <si>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</si>
  <si>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</si>
  <si>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</si>
  <si>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</si>
  <si>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</si>
  <si>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</si>
  <si>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</si>
  <si>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</si>
  <si>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</si>
  <si>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</si>
  <si>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</si>
  <si>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</si>
  <si>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</si>
  <si>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</si>
  <si>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</si>
  <si>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</si>
  <si>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</si>
  <si>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</si>
  <si>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</si>
  <si>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</si>
  <si>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</si>
  <si>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</si>
  <si>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</si>
  <si>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</si>
  <si>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</si>
  <si>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</si>
  <si>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</si>
  <si>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</si>
  <si>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</si>
  <si>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</si>
  <si>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</si>
  <si>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</si>
  <si>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</si>
  <si>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</si>
  <si>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</si>
  <si>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</si>
  <si>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</si>
  <si>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</si>
  <si>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</si>
  <si>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</si>
  <si>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</si>
  <si>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</si>
  <si>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</si>
  <si>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</si>
  <si>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</si>
  <si>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</si>
  <si>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</si>
  <si>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</si>
  <si>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</si>
  <si>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</si>
  <si>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</si>
  <si>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</si>
  <si>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</si>
  <si>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</si>
  <si>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</si>
  <si>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</si>
  <si>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</si>
  <si>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</si>
  <si>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</si>
  <si>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</si>
  <si>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</si>
  <si>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</si>
  <si>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</si>
  <si>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</si>
  <si>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</si>
  <si>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</si>
  <si>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</si>
  <si>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</si>
  <si>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</si>
  <si>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</si>
  <si>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</si>
  <si>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</si>
  <si>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</si>
  <si>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</si>
  <si>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</si>
  <si>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</si>
  <si>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</si>
  <si>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</si>
  <si>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</si>
  <si>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</si>
  <si>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</si>
  <si>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</si>
  <si>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</si>
  <si>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</si>
  <si>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</si>
  <si>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</si>
  <si>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</si>
  <si>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</si>
  <si>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</si>
  <si>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</si>
  <si>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</si>
  <si>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</si>
  <si>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</si>
  <si>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</si>
  <si>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</si>
  <si>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</si>
  <si>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</si>
  <si>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</si>
  <si>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</si>
  <si>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</si>
  <si>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</si>
  <si>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</si>
  <si>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</si>
  <si>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</si>
  <si>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</si>
  <si>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</si>
  <si>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</si>
  <si>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</si>
  <si>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</si>
  <si>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</si>
  <si>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</si>
  <si>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</si>
  <si>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</si>
  <si>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</si>
  <si>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</si>
  <si>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</si>
  <si>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</si>
  <si>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</si>
  <si>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</si>
  <si>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</si>
  <si>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</si>
  <si>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</si>
  <si>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</si>
  <si>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</si>
  <si>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</si>
  <si>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</si>
  <si>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</si>
  <si>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</si>
  <si>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</si>
  <si>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</si>
  <si>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</si>
  <si>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</si>
  <si>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</si>
  <si>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</si>
  <si>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</si>
  <si>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</si>
  <si>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</si>
  <si>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</si>
  <si>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</si>
  <si>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</si>
  <si>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</si>
  <si>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</si>
  <si>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</si>
  <si>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</si>
  <si>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</si>
  <si>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</si>
  <si>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</si>
  <si>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</si>
  <si>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</si>
  <si>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</si>
  <si>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</si>
  <si>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</si>
  <si>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</si>
  <si>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</si>
  <si>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</si>
  <si>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</si>
  <si>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</si>
  <si>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</si>
  <si>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</si>
  <si>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</si>
  <si>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</si>
  <si>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</si>
  <si>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</si>
  <si>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</si>
  <si>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</si>
  <si>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</si>
  <si>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</si>
  <si>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</si>
  <si>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</si>
  <si>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</si>
  <si>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</si>
  <si>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</si>
  <si>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</si>
  <si>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</si>
  <si>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</si>
  <si>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</si>
  <si>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</si>
  <si>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</si>
  <si>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</si>
  <si>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</si>
  <si>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</si>
  <si>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</si>
  <si>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</si>
  <si>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</si>
  <si>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</si>
  <si>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</si>
  <si>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</si>
  <si>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</si>
  <si>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</si>
  <si>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</si>
  <si>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</si>
  <si>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</si>
  <si>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</si>
  <si>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</si>
  <si>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</si>
  <si>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</si>
  <si>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</si>
  <si>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</si>
  <si>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</si>
  <si>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</si>
  <si>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</si>
  <si>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</si>
  <si>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</si>
  <si>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</si>
  <si>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</si>
  <si>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</si>
  <si>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</si>
  <si>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</si>
  <si>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</si>
  <si>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</si>
  <si>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</si>
  <si>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</si>
  <si>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</si>
  <si>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</si>
  <si>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</si>
  <si>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</si>
  <si>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</si>
  <si>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</si>
  <si>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</si>
  <si>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</si>
  <si>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</si>
  <si>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</si>
  <si>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</si>
  <si>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</si>
  <si>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</si>
  <si>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</si>
  <si>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</si>
  <si>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</si>
  <si>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</si>
  <si>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</si>
  <si>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</si>
  <si>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</si>
  <si>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</si>
  <si>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</si>
  <si>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</si>
  <si>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</si>
  <si>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</si>
  <si>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</si>
  <si>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</si>
  <si>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</si>
  <si>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</si>
  <si>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</si>
  <si>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</si>
  <si>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</si>
  <si>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</si>
  <si>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</si>
  <si>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</si>
  <si>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</si>
  <si>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</si>
  <si>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</si>
  <si>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</si>
  <si>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</si>
  <si>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</si>
  <si>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</si>
  <si>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</si>
  <si>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</si>
  <si>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</si>
  <si>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</si>
  <si>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</si>
  <si>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</si>
  <si>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</si>
  <si>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</si>
  <si>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</si>
  <si>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</si>
  <si>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</si>
  <si>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</si>
  <si>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</si>
  <si>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</si>
  <si>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</si>
  <si>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</si>
  <si>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</si>
  <si>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</si>
  <si>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</si>
  <si>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</si>
  <si>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</si>
  <si>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</si>
  <si>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</si>
  <si>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</si>
  <si>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</si>
  <si>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</si>
  <si>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</si>
  <si>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</si>
  <si>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</si>
  <si>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</si>
  <si>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</si>
  <si>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</si>
  <si>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</si>
  <si>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</si>
  <si>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</si>
  <si>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</si>
  <si>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</si>
  <si>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</si>
  <si>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</si>
  <si>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</si>
  <si>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</si>
  <si>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</si>
  <si>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</si>
  <si>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</si>
  <si>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</si>
  <si>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</si>
  <si>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</si>
  <si>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</si>
  <si>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</si>
  <si>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</si>
  <si>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</si>
  <si>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</si>
  <si>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</si>
  <si>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</si>
  <si>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</si>
  <si>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</si>
  <si>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</si>
  <si>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</si>
  <si>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</si>
  <si>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</si>
  <si>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</si>
  <si>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</si>
  <si>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</si>
  <si>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</si>
  <si>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</si>
  <si>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</si>
  <si>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</si>
  <si>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</si>
  <si>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</si>
  <si>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</si>
  <si>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</si>
  <si>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</si>
  <si>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</si>
  <si>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</si>
  <si>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</si>
  <si>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</si>
  <si>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</si>
  <si>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</si>
  <si>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</si>
  <si>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</si>
  <si>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</si>
  <si>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</si>
  <si>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</si>
  <si>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</si>
  <si>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</si>
  <si>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</si>
  <si>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</si>
  <si>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</si>
  <si>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</si>
  <si>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</si>
  <si>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</si>
  <si>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</si>
  <si>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</si>
  <si>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</si>
  <si>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</si>
  <si>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</si>
  <si>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</si>
  <si>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</si>
  <si>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</si>
  <si>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</si>
  <si>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</si>
  <si>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</si>
  <si>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</si>
  <si>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</si>
  <si>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</si>
  <si>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</si>
  <si>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</si>
  <si>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</si>
  <si>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</si>
  <si>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</si>
  <si>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</si>
  <si>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</si>
  <si>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</si>
  <si>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</si>
  <si>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</si>
  <si>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</si>
  <si>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</si>
  <si>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</si>
  <si>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</si>
  <si>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</si>
  <si>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</si>
  <si>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</si>
  <si>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</si>
  <si>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</si>
  <si>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</si>
  <si>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</si>
  <si>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</si>
  <si>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</si>
  <si>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</si>
  <si>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</si>
  <si>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</si>
  <si>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</si>
  <si>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</si>
  <si>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</si>
  <si>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</si>
  <si>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</si>
  <si>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</si>
  <si>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</si>
  <si>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</si>
  <si>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</si>
  <si>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</si>
  <si>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</si>
  <si>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</si>
  <si>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</si>
  <si>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</si>
  <si>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</si>
  <si>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</si>
  <si>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</si>
  <si>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</si>
  <si>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</si>
  <si>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</si>
  <si>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</si>
  <si>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</si>
  <si>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</si>
  <si>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</si>
  <si>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</si>
  <si>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</si>
  <si>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</si>
  <si>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</si>
  <si>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</si>
  <si>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</si>
  <si>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</si>
  <si>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</si>
  <si>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</si>
  <si>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</si>
  <si>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</si>
  <si>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</si>
  <si>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</si>
  <si>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</si>
  <si>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</si>
  <si>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</si>
  <si>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</si>
  <si>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</si>
  <si>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</si>
  <si>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</si>
  <si>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</si>
  <si>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</si>
  <si>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</si>
  <si>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</si>
  <si>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</si>
  <si>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</si>
  <si>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</si>
  <si>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</si>
  <si>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</si>
  <si>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</si>
  <si>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</si>
  <si>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</si>
  <si>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</si>
  <si>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</si>
  <si>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</si>
  <si>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</si>
  <si>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</si>
  <si>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</si>
  <si>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</si>
  <si>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</si>
  <si>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</si>
  <si>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</si>
  <si>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</si>
  <si>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</si>
  <si>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</si>
  <si>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</si>
  <si>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</si>
  <si>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</si>
  <si>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</si>
  <si>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</si>
  <si>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</si>
  <si>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</si>
  <si>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</si>
  <si>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</si>
  <si>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</si>
  <si>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</si>
  <si>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</si>
  <si>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</si>
  <si>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</si>
  <si>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</si>
  <si>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</si>
  <si>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</si>
  <si>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</si>
  <si>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</si>
  <si>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</si>
  <si>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</si>
  <si>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</si>
  <si>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</si>
  <si>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</si>
  <si>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</si>
  <si>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</si>
  <si>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</si>
  <si>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</si>
  <si>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</si>
  <si>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</si>
  <si>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</si>
  <si>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</si>
  <si>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</si>
  <si>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</si>
  <si>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</si>
  <si>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</si>
  <si>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</si>
  <si>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</si>
  <si>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</si>
  <si>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</si>
  <si>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</si>
  <si>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</si>
  <si>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</si>
  <si>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</si>
  <si>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</si>
  <si>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</si>
  <si>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</si>
  <si>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</si>
  <si>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</si>
  <si>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</si>
  <si>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</si>
  <si>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</si>
  <si>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</si>
  <si>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</si>
  <si>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</si>
  <si>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</si>
  <si>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</si>
  <si>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</si>
  <si>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</si>
  <si>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</si>
  <si>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</si>
  <si>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</si>
  <si>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</si>
  <si>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</si>
  <si>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</si>
  <si>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</si>
  <si>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</si>
  <si>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</si>
  <si>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</si>
  <si>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</si>
  <si>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</si>
  <si>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</si>
  <si>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</si>
  <si>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</si>
  <si>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</si>
  <si>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</si>
  <si>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</si>
  <si>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</si>
  <si>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</si>
  <si>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</si>
  <si>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</si>
  <si>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</si>
  <si>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</si>
  <si>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</si>
  <si>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</si>
  <si>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</si>
  <si>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</si>
  <si>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</si>
  <si>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</si>
  <si>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</si>
  <si>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</si>
  <si>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</si>
  <si>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</si>
  <si>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</si>
  <si>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</si>
  <si>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</si>
  <si>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</si>
  <si>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</si>
  <si>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</si>
  <si>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</si>
  <si>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</si>
  <si>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</si>
  <si>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</si>
  <si>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</si>
  <si>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</si>
  <si>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</si>
  <si>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</si>
  <si>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</si>
  <si>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</si>
  <si>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</si>
  <si>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</si>
  <si>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</si>
  <si>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</si>
  <si>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</si>
  <si>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</si>
  <si>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</si>
  <si>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</si>
  <si>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</si>
  <si>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</si>
  <si>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</si>
  <si>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</si>
  <si>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</si>
  <si>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</si>
  <si>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</si>
  <si>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</si>
  <si>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</si>
  <si>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</si>
  <si>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</si>
  <si>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</si>
  <si>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</si>
  <si>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</si>
  <si>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</si>
  <si>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</si>
  <si>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</si>
  <si>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</si>
  <si>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</si>
  <si>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</si>
  <si>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</si>
  <si>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</si>
  <si>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</si>
  <si>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</si>
  <si>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</si>
  <si>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</si>
  <si>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</si>
  <si>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</si>
  <si>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</si>
  <si>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</si>
  <si>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</si>
  <si>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</si>
  <si>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</si>
  <si>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</si>
  <si>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</si>
  <si>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</si>
  <si>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</si>
  <si>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</si>
  <si>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</si>
  <si>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</si>
  <si>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</si>
  <si>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</si>
  <si>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</si>
  <si>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</si>
  <si>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</si>
  <si>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</si>
  <si>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</si>
  <si>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</si>
  <si>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</si>
  <si>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</si>
  <si>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</si>
  <si>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</si>
  <si>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</si>
  <si>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</si>
  <si>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</si>
  <si>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</si>
  <si>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</si>
  <si>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</si>
  <si>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</si>
  <si>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</si>
  <si>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</si>
  <si>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</si>
  <si>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</si>
  <si>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</si>
  <si>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</si>
  <si>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</si>
  <si>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</si>
  <si>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</si>
  <si>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</si>
  <si>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</si>
  <si>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</si>
  <si>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</si>
  <si>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</si>
  <si>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</si>
  <si>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</si>
  <si>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</si>
  <si>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</si>
  <si>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</si>
  <si>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</si>
  <si>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</si>
  <si>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</si>
  <si>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</si>
  <si>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</si>
  <si>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</si>
  <si>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</si>
  <si>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</si>
  <si>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</si>
  <si>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</si>
  <si>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</si>
  <si>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</si>
  <si>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</si>
  <si>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</si>
  <si>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</si>
  <si>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</si>
  <si>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</si>
  <si>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</si>
  <si>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</si>
  <si>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</si>
  <si>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</si>
  <si>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</si>
  <si>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</si>
  <si>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</si>
  <si>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</si>
  <si>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</si>
  <si>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</si>
  <si>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</si>
  <si>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</si>
  <si>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</si>
  <si>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</si>
  <si>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</si>
  <si>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</si>
  <si>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</si>
  <si>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</si>
  <si>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</si>
  <si>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</si>
  <si>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</si>
  <si>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</si>
  <si>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</si>
  <si>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</si>
  <si>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</si>
  <si>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</si>
  <si>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</si>
  <si>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</si>
  <si>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</si>
  <si>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</si>
  <si>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</si>
  <si>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</si>
  <si>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</si>
  <si>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</si>
  <si>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</si>
  <si>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</si>
  <si>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</si>
  <si>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</si>
  <si>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</si>
  <si>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</si>
  <si>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</si>
  <si>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</si>
  <si>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</si>
  <si>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</si>
  <si>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</si>
  <si>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</si>
  <si>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</si>
  <si>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</si>
  <si>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</si>
  <si>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</si>
  <si>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</si>
  <si>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</si>
  <si>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</si>
  <si>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</si>
  <si>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</si>
  <si>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</si>
  <si>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</si>
  <si>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</si>
  <si>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</si>
  <si>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</si>
  <si>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</si>
  <si>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</si>
  <si>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</si>
  <si>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</si>
  <si>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</si>
  <si>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</si>
  <si>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</si>
  <si>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</si>
  <si>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</si>
  <si>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</si>
  <si>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</si>
  <si>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</si>
  <si>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</si>
  <si>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</si>
  <si>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</si>
  <si>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</si>
  <si>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</si>
  <si>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</si>
  <si>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</si>
  <si>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</si>
  <si>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</si>
  <si>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</si>
  <si>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</si>
  <si>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</si>
  <si>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</si>
  <si>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</si>
  <si>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</si>
  <si>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</si>
  <si>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</si>
  <si>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</si>
  <si>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</si>
  <si>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</si>
  <si>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</si>
  <si>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</si>
  <si>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</si>
  <si>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</si>
  <si>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</si>
  <si>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</si>
  <si>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</si>
  <si>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</si>
  <si>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</si>
  <si>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</si>
  <si>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</si>
  <si>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</si>
  <si>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</si>
  <si>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</si>
  <si>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</si>
  <si>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</si>
  <si>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</si>
  <si>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</si>
  <si>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</si>
  <si>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</si>
  <si>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</si>
  <si>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</si>
  <si>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</si>
  <si>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</si>
  <si>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</si>
  <si>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</si>
  <si>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</si>
  <si>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</si>
  <si>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</si>
  <si>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</si>
  <si>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</si>
  <si>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</si>
  <si>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</si>
  <si>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</si>
  <si>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</si>
  <si>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</si>
  <si>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</si>
  <si>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</si>
  <si>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</si>
  <si>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</si>
  <si>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</si>
  <si>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</si>
  <si>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</si>
  <si>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</si>
  <si>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</si>
  <si>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</si>
  <si>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</si>
  <si>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</si>
  <si>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</si>
  <si>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</si>
  <si>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</si>
  <si>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</si>
  <si>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</si>
  <si>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</si>
  <si>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</si>
  <si>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</si>
  <si>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</si>
  <si>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</si>
  <si>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</si>
  <si>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</si>
  <si>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</si>
  <si>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</si>
  <si>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</si>
  <si>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</si>
  <si>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</si>
  <si>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</si>
  <si>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</si>
  <si>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</si>
  <si>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</si>
  <si>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</si>
  <si>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</si>
  <si>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</si>
  <si>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</si>
  <si>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</si>
  <si>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</si>
  <si>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</si>
  <si>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</si>
  <si>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</si>
  <si>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</si>
  <si>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</si>
  <si>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</si>
  <si>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</si>
  <si>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</si>
  <si>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</si>
  <si>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</si>
  <si>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</si>
  <si>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</si>
  <si>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</si>
  <si>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</si>
  <si>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</si>
  <si>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</si>
  <si>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</si>
  <si>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</si>
  <si>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</si>
  <si>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</si>
  <si>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</si>
  <si>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</si>
  <si>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</si>
  <si>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</si>
  <si>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</si>
  <si>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</si>
  <si>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</si>
  <si>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</si>
  <si>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</si>
  <si>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</si>
  <si>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</si>
  <si>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</si>
  <si>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</si>
  <si>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</si>
  <si>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</si>
  <si>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</si>
  <si>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</si>
  <si>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</si>
  <si>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</si>
  <si>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</si>
  <si>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</si>
  <si>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</si>
  <si>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</si>
  <si>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</si>
  <si>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</si>
  <si>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</si>
  <si>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</si>
  <si>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</si>
  <si>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</si>
  <si>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</si>
  <si>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</si>
  <si>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</si>
  <si>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</si>
  <si>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</si>
  <si>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</si>
  <si>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</si>
  <si>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</si>
  <si>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</si>
  <si>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</si>
  <si>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</si>
  <si>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</si>
  <si>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</si>
  <si>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</si>
  <si>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</si>
  <si>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</si>
  <si>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</si>
  <si>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</si>
  <si>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</si>
  <si>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</si>
  <si>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</si>
  <si>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</si>
  <si>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</si>
  <si>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</si>
  <si>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</si>
  <si>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</si>
  <si>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</si>
  <si>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</si>
  <si>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</si>
  <si>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</si>
  <si>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</si>
  <si>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</si>
  <si>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</si>
  <si>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</si>
  <si>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</si>
  <si>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</si>
  <si>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</si>
  <si>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</si>
  <si>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</si>
  <si>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</si>
  <si>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</si>
  <si>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</si>
  <si>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</si>
  <si>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</si>
  <si>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</si>
  <si>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</si>
  <si>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</si>
  <si>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</si>
  <si>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</si>
  <si>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</si>
  <si>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</si>
  <si>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</si>
  <si>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</si>
  <si>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</si>
  <si>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</si>
  <si>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</si>
  <si>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</si>
  <si>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</si>
  <si>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</si>
  <si>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</si>
  <si>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</si>
  <si>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</si>
  <si>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</si>
  <si>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</si>
  <si>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</si>
  <si>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</si>
  <si>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</si>
  <si>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</si>
  <si>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</si>
  <si>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</si>
  <si>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</si>
  <si>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</si>
  <si>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</si>
  <si>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</si>
  <si>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</si>
  <si>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</si>
  <si>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</si>
  <si>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</si>
  <si>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</si>
  <si>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</si>
  <si>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</si>
  <si>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</si>
  <si>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</si>
  <si>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</si>
  <si>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</si>
  <si>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</si>
  <si>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</si>
  <si>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</si>
  <si>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</si>
  <si>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</si>
  <si>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</si>
  <si>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</si>
  <si>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</si>
  <si>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</si>
  <si>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</si>
  <si>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</si>
  <si>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</si>
  <si>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</si>
  <si>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</si>
  <si>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</si>
  <si>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</si>
  <si>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</si>
  <si>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</si>
  <si>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</si>
  <si>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</si>
  <si>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</si>
  <si>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</si>
  <si>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</si>
  <si>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</si>
  <si>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</si>
  <si>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</si>
  <si>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</si>
  <si>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</si>
  <si>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</si>
  <si>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</si>
  <si>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</si>
  <si>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</si>
  <si>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</si>
  <si>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</si>
  <si>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</si>
  <si>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</si>
  <si>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</si>
  <si>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</si>
  <si>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</si>
  <si>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</si>
  <si>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</si>
  <si>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</si>
  <si>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</si>
  <si>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</si>
  <si>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</si>
  <si>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</si>
  <si>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</si>
  <si>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</si>
  <si>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</si>
  <si>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</si>
  <si>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</si>
  <si>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</si>
  <si>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</si>
  <si>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</si>
  <si>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</si>
  <si>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</si>
  <si>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</si>
  <si>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</si>
  <si>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</si>
  <si>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</si>
  <si>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</si>
  <si>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</si>
  <si>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</si>
  <si>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</si>
  <si>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</si>
  <si>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</si>
  <si>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</si>
  <si>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</si>
  <si>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</si>
  <si>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</si>
  <si>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</si>
  <si>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</si>
  <si>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</si>
  <si>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</si>
  <si>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</si>
  <si>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</si>
  <si>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</si>
  <si>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</si>
  <si>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</si>
  <si>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</si>
  <si>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</si>
  <si>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</si>
  <si>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</si>
  <si>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</si>
  <si>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</si>
  <si>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</si>
  <si>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</si>
  <si>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</si>
  <si>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</si>
  <si>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</si>
  <si>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</si>
  <si>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</si>
  <si>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</si>
  <si>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</si>
  <si>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</si>
  <si>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</si>
  <si>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</si>
  <si>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</si>
  <si>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</si>
  <si>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</si>
  <si>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</si>
  <si>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</si>
  <si>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</si>
  <si>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</si>
  <si>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</si>
  <si>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</si>
  <si>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</si>
  <si>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</si>
  <si>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</si>
  <si>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</si>
  <si>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</si>
  <si>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</si>
  <si>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</si>
  <si>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</si>
  <si>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</si>
  <si>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</si>
  <si>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</si>
  <si>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</si>
  <si>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</si>
  <si>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</si>
  <si>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</si>
  <si>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</si>
  <si>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</si>
  <si>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</si>
  <si>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</si>
  <si>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</si>
  <si>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</si>
  <si>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</si>
  <si>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</si>
  <si>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</si>
  <si>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</si>
  <si>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</si>
  <si>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</si>
  <si>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</si>
  <si>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</si>
  <si>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</si>
  <si>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</si>
  <si>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</si>
  <si>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</si>
  <si>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</si>
  <si>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</si>
  <si>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</si>
  <si>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</si>
  <si>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</si>
  <si>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</si>
  <si>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</si>
  <si>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</si>
  <si>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</si>
  <si>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</si>
  <si>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</si>
  <si>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</si>
  <si>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</si>
  <si>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</si>
  <si>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</si>
  <si>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</si>
  <si>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</si>
  <si>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</si>
  <si>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</si>
  <si>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</si>
  <si>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</si>
  <si>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</si>
  <si>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</si>
  <si>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</si>
  <si>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</si>
  <si>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</si>
  <si>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</si>
  <si>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</si>
  <si>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</si>
  <si>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</si>
  <si>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</si>
  <si>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</si>
  <si>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</si>
  <si>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</si>
  <si>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</si>
  <si>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</si>
  <si>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</si>
  <si>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</si>
  <si>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</si>
  <si>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</si>
  <si>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</si>
  <si>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</si>
  <si>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</si>
  <si>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</si>
  <si>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</si>
  <si>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</si>
  <si>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</si>
  <si>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</si>
  <si>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</si>
  <si>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</si>
  <si>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</si>
  <si>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</si>
  <si>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</si>
  <si>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</si>
  <si>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</si>
  <si>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</si>
  <si>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</si>
  <si>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</si>
  <si>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</si>
  <si>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</si>
  <si>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</si>
  <si>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</si>
  <si>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</si>
  <si>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</si>
  <si>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</si>
  <si>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</si>
  <si>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</si>
  <si>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</si>
  <si>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</si>
  <si>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</si>
  <si>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</si>
  <si>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</si>
  <si>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</si>
  <si>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</si>
  <si>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</si>
  <si>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</si>
  <si>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</si>
  <si>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</si>
  <si>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</si>
  <si>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</si>
  <si>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</si>
  <si>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</si>
  <si>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</si>
  <si>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</si>
  <si>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</si>
  <si>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</si>
  <si>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</si>
  <si>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</si>
  <si>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</si>
  <si>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</si>
  <si>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</si>
  <si>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</si>
  <si>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</si>
  <si>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</si>
  <si>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</si>
  <si>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</si>
  <si>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</si>
  <si>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</si>
  <si>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</si>
  <si>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</si>
  <si>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</si>
  <si>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</si>
  <si>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</si>
  <si>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</si>
  <si>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</si>
  <si>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</si>
  <si>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</si>
  <si>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</si>
  <si>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</si>
  <si>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</si>
  <si>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</si>
  <si>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</si>
  <si>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</si>
  <si>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</si>
  <si>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</si>
  <si>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</si>
  <si>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</si>
  <si>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</si>
  <si>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</si>
  <si>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</si>
  <si>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</si>
  <si>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</si>
  <si>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</si>
  <si>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</si>
  <si>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</si>
  <si>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</si>
  <si>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</si>
  <si>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</si>
  <si>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</si>
  <si>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</si>
  <si>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</si>
  <si>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</si>
  <si>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</si>
  <si>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</si>
  <si>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</si>
  <si>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</si>
  <si>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</si>
  <si>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</si>
  <si>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</si>
  <si>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</si>
  <si>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</si>
  <si>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PCM-20251123-00001703</t>
  </si>
  <si>
    <t>Critical</t>
  </si>
  <si>
    <t>ETA 30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</si>
  <si>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</si>
  <si>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</si>
  <si>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</si>
  <si>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</si>
  <si>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</si>
  <si>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</si>
  <si>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</si>
  <si>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</si>
  <si>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</si>
  <si>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</si>
  <si>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</si>
  <si>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</si>
  <si>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</si>
  <si>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</si>
  <si>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</si>
  <si>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</si>
  <si>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</si>
  <si>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</si>
  <si>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</si>
  <si>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</si>
  <si>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</si>
  <si>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</si>
  <si>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</si>
  <si>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</si>
  <si>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</si>
  <si>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</si>
  <si>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</si>
  <si>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</si>
  <si>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</si>
  <si>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</si>
  <si>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</si>
  <si>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</si>
  <si>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</si>
  <si>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</si>
  <si>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</si>
  <si>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</si>
  <si>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</si>
  <si>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</si>
  <si>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</si>
  <si>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</si>
  <si>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</si>
  <si>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</si>
  <si>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</si>
  <si>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</si>
  <si>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</si>
  <si>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</si>
  <si>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</si>
  <si>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</si>
  <si>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</si>
  <si>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</si>
  <si>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</si>
  <si>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</si>
  <si>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</si>
  <si>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</si>
  <si>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</si>
  <si>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</si>
  <si>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</si>
  <si>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</si>
  <si>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</si>
  <si>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</si>
  <si>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</si>
  <si>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</si>
  <si>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</si>
  <si>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</si>
  <si>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</si>
  <si>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</si>
  <si>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</si>
  <si>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</si>
  <si>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</si>
  <si>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</si>
  <si>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</si>
  <si>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</si>
  <si>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</si>
  <si>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</si>
  <si>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</si>
  <si>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</si>
  <si>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</si>
  <si>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</si>
  <si>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</si>
  <si>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</si>
  <si>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</si>
  <si>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</si>
  <si>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</si>
  <si>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</si>
  <si>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</si>
  <si>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</si>
  <si>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</si>
  <si>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</si>
  <si>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</si>
  <si>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</si>
  <si>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</si>
  <si>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</si>
  <si>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</si>
  <si>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</si>
  <si>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</si>
  <si>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TT-20251123-01840</t>
  </si>
  <si>
    <t>PCM-20251123-00001783</t>
  </si>
  <si>
    <t>ETA 40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</si>
</sst>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22" fontId="35" fillId="0" borderId="0" xfId="0" applyNumberFormat="1" applyFont="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2"/>
        <color theme="1"/>
        <name val="Aptos"/>
        <family val="2"/>
        <charset val="1"/>
        <scheme val="none"/>
      </font>
      <numFmt numFmtId="27" formatCode="m/d/yyyy\ h:mm"/>
      <alignment horizontal="center" vertical="center" textRotation="0" wrapText="0" indent="0" justifyLastLine="0" shrinkToFit="0" readingOrder="0"/>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relativeIndent="1"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0" totalsRowShown="0" headerRowDxfId="173" dataDxfId="172" headerRowBorderDxfId="170" tableBorderDxfId="171" totalsRowBorderDxfId="169">
  <autoFilter ref="A1:L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0" totalsRowShown="0" headerRowDxfId="156" dataDxfId="155" headerRowBorderDxfId="153" tableBorderDxfId="154" totalsRowBorderDxfId="152">
  <autoFilter ref="A1:CJ1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2" totalsRowShown="0" headerRowDxfId="63" dataDxfId="62" headerRowBorderDxfId="60" tableBorderDxfId="61">
  <autoFilter ref="A1:L96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6" totalsRowShown="0" headerRowDxfId="47" dataDxfId="46" headerRowBorderDxfId="44" tableBorderDxfId="45" totalsRowBorderDxfId="43">
  <autoFilter ref="A1:L40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3" totalsRowShown="0" headerRowDxfId="30" dataDxfId="29" headerRowBorderDxfId="27" tableBorderDxfId="28">
  <autoFilter ref="A1:L7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0"/>
  <sheetViews>
    <sheetView workbookViewId="0">
      <selection activeCell="K15" sqref="K15"/>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321.86214120370278</v>
      </c>
      <c r="H2" s="76">
        <v>45662.943402777775</v>
      </c>
      <c r="I2" s="59" t="str">
        <f>IFERROR(VLOOKUP(D2,DB!A:F,6,0),"")</f>
        <v>Generator-SG</v>
      </c>
      <c r="J2" s="59" t="str">
        <f>IFERROR(VLOOKUP(D2,DB!A:G,7,0),"")</f>
        <v>Dead</v>
      </c>
      <c r="K2" s="67" t="s">
        <v>39022</v>
      </c>
      <c r="L2" s="65" t="str">
        <f>IFERROR(VLOOKUP(D2,DB!A:I,9,0),"")</f>
        <v>Latis</v>
      </c>
    </row>
    <row r="3" spans="1:15" ht="15" customHeight="1">
      <c r="A3" s="134" t="s">
        <v>39023</v>
      </c>
      <c r="B3" s="135" t="str">
        <f>IFERROR(VLOOKUP(D3,DB!A:K,11,0),"")</f>
        <v>R1</v>
      </c>
      <c r="C3" s="135">
        <v>5</v>
      </c>
      <c r="D3" s="127" t="s">
        <v>12817</v>
      </c>
      <c r="E3" s="136" t="s">
        <v>39024</v>
      </c>
      <c r="F3" s="137">
        <v>45984.743298611109</v>
      </c>
      <c r="G3" s="138">
        <f ca="1">IFERROR(NOW()-F3,"-")</f>
        <v>6.7268518519995268E-2</v>
      </c>
      <c r="H3" s="137">
        <v>45984.728125000001</v>
      </c>
      <c r="I3" s="135" t="str">
        <f>IFERROR(VLOOKUP(D3,DB!A:F,6,0),"")</f>
        <v>SCECO+STB</v>
      </c>
      <c r="J3" s="135" t="str">
        <f>IFERROR(VLOOKUP(D3,DB!A:G,7,0),"")</f>
        <v>Dead</v>
      </c>
      <c r="K3" s="139" t="s">
        <v>39025</v>
      </c>
      <c r="L3" s="140" t="str">
        <f>IFERROR(VLOOKUP(D3,DB!A:I,9,0),"")</f>
        <v>Latis</v>
      </c>
    </row>
    <row r="4" spans="1:15" ht="15" customHeight="1">
      <c r="A4" s="134"/>
      <c r="B4" s="135" t="str">
        <f>IFERROR(VLOOKUP(D4,DB!A:K,11,0),"")</f>
        <v/>
      </c>
      <c r="C4" s="135"/>
      <c r="D4" s="127"/>
      <c r="E4" s="136"/>
      <c r="F4" s="137"/>
      <c r="G4" s="138">
        <f ca="1">IFERROR(NOW()-F4,"-")</f>
        <v>45984.810567129629</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45984.810567129629</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45984.810567129629</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45984.810567129629</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45984.810567129629</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45984.810567129629</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45984.810567129629</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45984.810567129629</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45984.810567129629</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45984.810567129629</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45984.810567129629</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45984.810567129629</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45984.810567129629</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45984.810567129629</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45984.810567129629</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45984.810567129629</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45984.810567129629</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45984.810567129629</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45984.810567129629</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45984.810567129629</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45984.810567129629</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45984.810567129629</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45984.810567129629</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45984.810567129629</v>
      </c>
      <c r="H27" s="137"/>
      <c r="I27" s="135" t="str">
        <f>IFERROR(VLOOKUP(D27,DB!A:F,6,0),"")</f>
        <v/>
      </c>
      <c r="J27" s="135" t="str">
        <f>IFERROR(VLOOKUP(D27,DB!A:G,7,0),"")</f>
        <v/>
      </c>
      <c r="K27" s="139"/>
      <c r="L27" s="140" t="str">
        <f>IFERROR(VLOOKUP(D27,DB!A:I,9,0),"")</f>
        <v/>
      </c>
    </row>
    <row r="28" spans="1:12" ht="15" customHeight="1">
      <c r="A28" s="134"/>
      <c r="B28" s="135" t="str">
        <f>IFERROR(VLOOKUP(D28,DB!A:K,11,0),"")</f>
        <v/>
      </c>
      <c r="C28" s="135"/>
      <c r="D28" s="127"/>
      <c r="E28" s="136"/>
      <c r="F28" s="137"/>
      <c r="G28" s="138">
        <f ca="1">IFERROR(NOW()-F28,"-")</f>
        <v>45984.810567129629</v>
      </c>
      <c r="H28" s="137"/>
      <c r="I28" s="135" t="str">
        <f>IFERROR(VLOOKUP(D28,DB!A:F,6,0),"")</f>
        <v/>
      </c>
      <c r="J28" s="135" t="str">
        <f>IFERROR(VLOOKUP(D28,DB!A:G,7,0),"")</f>
        <v/>
      </c>
      <c r="K28" s="139"/>
      <c r="L28" s="140" t="str">
        <f>IFERROR(VLOOKUP(D28,DB!A:I,9,0),"")</f>
        <v/>
      </c>
    </row>
    <row r="29" spans="1:12" ht="15" customHeight="1">
      <c r="A29" s="134"/>
      <c r="B29" s="135" t="str">
        <f>IFERROR(VLOOKUP(D29,DB!A:K,11,0),"")</f>
        <v/>
      </c>
      <c r="C29" s="135"/>
      <c r="D29" s="127"/>
      <c r="E29" s="136"/>
      <c r="F29" s="137"/>
      <c r="G29" s="138">
        <f ca="1">IFERROR(NOW()-F29,"-")</f>
        <v>45984.810567129629</v>
      </c>
      <c r="H29" s="137"/>
      <c r="I29" s="135" t="str">
        <f>IFERROR(VLOOKUP(D29,DB!A:F,6,0),"")</f>
        <v/>
      </c>
      <c r="J29" s="135" t="str">
        <f>IFERROR(VLOOKUP(D29,DB!A:G,7,0),"")</f>
        <v/>
      </c>
      <c r="K29" s="139"/>
      <c r="L29" s="140" t="str">
        <f>IFERROR(VLOOKUP(D29,DB!A:I,9,0),"")</f>
        <v/>
      </c>
    </row>
    <row r="30" spans="1:12" ht="15" customHeight="1">
      <c r="A30" s="141"/>
      <c r="B30" s="128" t="str">
        <f>IFERROR(VLOOKUP(D30,DB!A:K,11,0),"")</f>
        <v/>
      </c>
      <c r="C30" s="128"/>
      <c r="D30" s="142"/>
      <c r="E30" s="129"/>
      <c r="F30" s="130"/>
      <c r="G30" s="131">
        <f ca="1">IFERROR(NOW()-F30,"-")</f>
        <v>45984.810567129629</v>
      </c>
      <c r="H30" s="130"/>
      <c r="I30" s="128" t="str">
        <f>IFERROR(VLOOKUP(D30,DB!A:F,6,0),"")</f>
        <v/>
      </c>
      <c r="J30" s="128" t="str">
        <f>IFERROR(VLOOKUP(D30,DB!A:G,7,0),"")</f>
        <v/>
      </c>
      <c r="K30" s="132"/>
      <c r="L30" s="133" t="str">
        <f>IFERROR(VLOOKUP(D30,DB!A:I,9,0),"")</f>
        <v/>
      </c>
    </row>
  </sheetData>
  <customSheetViews>
    <customSheetView guid="{F6042A99-DD27-4453-835D-0834D95730CC}" filter="1" showAutoFilter="1">
      <pageMargins left="0" right="0" top="0" bottom="0" header="0" footer="0"/>
      <autoFilter ref="B1:M1" xr:uid="{7DA3A6F2-8260-418F-8261-B8486DB8116D}"/>
    </customSheetView>
  </customSheetViews>
  <dataValidations count="2">
    <dataValidation allowBlank="1" showInputMessage="1" showErrorMessage="1" sqref="E1" xr:uid="{5DBA255D-CDD9-49FB-AD3C-AF70AB4EE696}"/>
    <dataValidation type="list" allowBlank="1" showInputMessage="1" showErrorMessage="1" sqref="E2:E3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0"/>
  <sheetViews>
    <sheetView workbookViewId="0">
      <pane ySplit="1" topLeftCell="A11"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39026</v>
      </c>
      <c r="N1" s="87" t="s">
        <v>39027</v>
      </c>
      <c r="O1" s="87" t="s">
        <v>39028</v>
      </c>
      <c r="P1" s="87" t="s">
        <v>39029</v>
      </c>
      <c r="Q1" s="87" t="s">
        <v>39030</v>
      </c>
      <c r="R1" s="87" t="s">
        <v>39031</v>
      </c>
      <c r="S1" s="87" t="s">
        <v>39032</v>
      </c>
      <c r="T1" s="87" t="s">
        <v>39033</v>
      </c>
      <c r="U1" s="87" t="s">
        <v>39034</v>
      </c>
      <c r="V1" s="87" t="s">
        <v>39035</v>
      </c>
      <c r="W1" s="87" t="s">
        <v>39036</v>
      </c>
      <c r="X1" s="87" t="s">
        <v>39037</v>
      </c>
      <c r="Y1" s="87" t="s">
        <v>39038</v>
      </c>
      <c r="Z1" s="87" t="s">
        <v>39039</v>
      </c>
      <c r="AA1" s="87" t="s">
        <v>39040</v>
      </c>
      <c r="AB1" s="87" t="s">
        <v>39041</v>
      </c>
      <c r="AC1" s="87" t="s">
        <v>39042</v>
      </c>
      <c r="AD1" s="87" t="s">
        <v>39043</v>
      </c>
      <c r="AE1" s="87" t="s">
        <v>39044</v>
      </c>
      <c r="AF1" s="87" t="s">
        <v>39045</v>
      </c>
      <c r="AG1" s="87" t="s">
        <v>39046</v>
      </c>
      <c r="AH1" s="87" t="s">
        <v>39047</v>
      </c>
      <c r="AI1" s="87" t="s">
        <v>39048</v>
      </c>
      <c r="AJ1" s="87" t="s">
        <v>39049</v>
      </c>
      <c r="AK1" s="87" t="s">
        <v>39050</v>
      </c>
      <c r="AL1" s="87" t="s">
        <v>39051</v>
      </c>
      <c r="AM1" s="87" t="s">
        <v>39052</v>
      </c>
      <c r="AN1" s="87" t="s">
        <v>39053</v>
      </c>
      <c r="AO1" s="87" t="s">
        <v>39054</v>
      </c>
      <c r="AP1" s="87" t="s">
        <v>39055</v>
      </c>
      <c r="AQ1" s="87" t="s">
        <v>39056</v>
      </c>
      <c r="AR1" s="87" t="s">
        <v>39057</v>
      </c>
      <c r="AS1" s="87" t="s">
        <v>39058</v>
      </c>
      <c r="AT1" s="87" t="s">
        <v>39059</v>
      </c>
      <c r="AU1" s="87" t="s">
        <v>39060</v>
      </c>
      <c r="AV1" s="87" t="s">
        <v>39061</v>
      </c>
      <c r="AW1" s="87" t="s">
        <v>39062</v>
      </c>
      <c r="AX1" s="87" t="s">
        <v>39063</v>
      </c>
      <c r="AY1" s="87" t="s">
        <v>39064</v>
      </c>
      <c r="AZ1" s="87" t="s">
        <v>39065</v>
      </c>
      <c r="BA1" s="87" t="s">
        <v>39066</v>
      </c>
      <c r="BB1" s="87" t="s">
        <v>39067</v>
      </c>
      <c r="BC1" s="87" t="s">
        <v>39068</v>
      </c>
      <c r="BD1" s="87" t="s">
        <v>39069</v>
      </c>
      <c r="BE1" s="87" t="s">
        <v>39070</v>
      </c>
      <c r="BF1" s="87" t="s">
        <v>39071</v>
      </c>
      <c r="BG1" s="87" t="s">
        <v>39072</v>
      </c>
      <c r="BH1" s="87" t="s">
        <v>39073</v>
      </c>
      <c r="BI1" s="87" t="s">
        <v>39074</v>
      </c>
      <c r="BJ1" s="87" t="s">
        <v>39075</v>
      </c>
      <c r="BK1" s="87" t="s">
        <v>39076</v>
      </c>
      <c r="BL1" s="87" t="s">
        <v>39077</v>
      </c>
      <c r="BM1" s="87" t="s">
        <v>39078</v>
      </c>
      <c r="BN1" s="87" t="s">
        <v>39079</v>
      </c>
      <c r="BO1" s="87" t="s">
        <v>39080</v>
      </c>
      <c r="BP1" s="87" t="s">
        <v>39081</v>
      </c>
      <c r="BQ1" s="87" t="s">
        <v>39082</v>
      </c>
      <c r="BR1" s="87" t="s">
        <v>39083</v>
      </c>
      <c r="BS1" s="87" t="s">
        <v>39084</v>
      </c>
      <c r="BT1" s="87" t="s">
        <v>39085</v>
      </c>
      <c r="BU1" s="87" t="s">
        <v>39086</v>
      </c>
      <c r="BV1" s="87" t="s">
        <v>39087</v>
      </c>
      <c r="BW1" s="87" t="s">
        <v>39088</v>
      </c>
      <c r="BX1" s="87" t="s">
        <v>39089</v>
      </c>
      <c r="BY1" s="87" t="s">
        <v>39090</v>
      </c>
      <c r="BZ1" s="87" t="s">
        <v>39091</v>
      </c>
      <c r="CA1" s="87" t="s">
        <v>39092</v>
      </c>
      <c r="CB1" s="87" t="s">
        <v>39093</v>
      </c>
      <c r="CC1" s="87" t="s">
        <v>39094</v>
      </c>
      <c r="CD1" s="87" t="s">
        <v>39095</v>
      </c>
      <c r="CE1" s="87" t="s">
        <v>39096</v>
      </c>
      <c r="CF1" s="87" t="s">
        <v>39097</v>
      </c>
      <c r="CG1" s="87" t="s">
        <v>39098</v>
      </c>
      <c r="CH1" s="87" t="s">
        <v>39099</v>
      </c>
      <c r="CI1" s="87" t="s">
        <v>39100</v>
      </c>
      <c r="CJ1" s="87" t="s">
        <v>39101</v>
      </c>
    </row>
    <row r="2" spans="1:88" s="121" customFormat="1" ht="31.5" customHeight="1">
      <c r="A2" s="61" t="s">
        <v>39102</v>
      </c>
      <c r="B2" s="61" t="s">
        <v>27</v>
      </c>
      <c r="C2" s="61">
        <v>1</v>
      </c>
      <c r="D2" s="61" t="s">
        <v>19542</v>
      </c>
      <c r="E2" s="84" t="s">
        <v>39024</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159.81072916666744</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0.4231481481474475</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45984.810567129629</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61"/>
      <c r="E6" s="102"/>
      <c r="F6" s="103"/>
      <c r="G6" s="104">
        <f ca="1">IFERROR(NOW()-F6,"-")</f>
        <v>45984.810567129629</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45984.810567129629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45984.810567129629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45984.810567129629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45984.810567129629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45984.810567129629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45984.810567129629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45984.810567129629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45984.810567129629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45984.810567129629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45984.810567129629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45984.810567129629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45984.810567129629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45984.810567129629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45984.810567129629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45984.810567129629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45984.810567129629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45984.810567129629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45984.810567129629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45984.810567129629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45984.810567129629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45984.810567129629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45984.810567129629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45984.810567129629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45984.810567129629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45984.810567129629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45984.810567129629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45984.810567129629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45984.810567129629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45984.810567129629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45984.810567129629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45984.810567129629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45984.810567129629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45984.810567129629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45984.810567129629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45984.810567129629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45984.810567129629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45984.810567129629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45984.810567129629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45984.810567129629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45984.810567129629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45984.810567129629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45984.810567129629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45984.810567129629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45984.810567129629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45984.810567129629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45984.810567129629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45984.810567129629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45984.810567129629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45984.810567129629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45984.810567129629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45984.810567129629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45984.810567129629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45984.810567129629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45984.810567129629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45984.810567129629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45984.810567129629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45984.810567129629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45984.810567129629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45984.810567129629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45984.810567129629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45984.810567129629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45984.810567129629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45984.810567129629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45984.810567129629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45984.810567129629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45984.810567129629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45984.810567129629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45984.810567129629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45984.810567129629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45984.810567129629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45984.810567129629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45984.810567129629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45984.810567129629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45984.810567129629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45984.810567129629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45984.810567129629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45984.810567129629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45984.810567129629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45984.810567129629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45984.810567129629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45984.810567129629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45984.810567129629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45984.810567129629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45984.810567129629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45984.810567129629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45984.810567129629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45984.810567129629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45984.810567129629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45984.810567129629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45984.810567129629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45984.810567129629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45984.810567129629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45984.810567129629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45984.810567129629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45984.810567129629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45984.810567129629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45984.810567129629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45984.810567129629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45984.810567129629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45984.810567129629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45984.810567129629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45984.810567129629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45984.810567129629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45984.810567129629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45984.810567129629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45984.810567129629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45984.810567129629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45984.810567129629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45984.810567129629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45984.810567129629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45984.810567129629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45984.810567129629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45984.810567129629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45984.810567129629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45984.810567129629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45984.810567129629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45984.810567129629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45984.810567129629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45984.810567129629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45984.810567129629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45984.810567129629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45984.810567129629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45984.810567129629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45984.810567129629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45984.810567129629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45984.810567129629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45984.810567129629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45984.810567129629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45984.810567129629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45984.810567129629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45984.810567129629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45984.810567129629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45984.810567129629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45984.810567129629</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45984.810567129629</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45984.810567129629</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45984.810567129629</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45984.810567129629</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45984.810567129629</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45984.810567129629</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45984.810567129629</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45984.810567129629</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45984.810567129629</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45984.810567129629</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sheetData>
  <dataValidations count="2">
    <dataValidation allowBlank="1" showInputMessage="1" showErrorMessage="1" sqref="E1" xr:uid="{4D935161-CDD3-4592-B877-3FB59C99E142}"/>
    <dataValidation type="list" allowBlank="1" showInputMessage="1" showErrorMessage="1" sqref="E3:E1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2"/>
  <sheetViews>
    <sheetView workbookViewId="0">
      <selection activeCell="D17" sqref="D17:D18"/>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1" ca="1" si="0">IFERROR(NOW()-F2,"-")</f>
        <v>45984.810567129629</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45984.810567129629</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45984.810567129629</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45984.810567129629</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45984.810567129629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45984.810567129629</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45984.810567129629</v>
      </c>
      <c r="H8" s="22"/>
      <c r="I8" s="19" t="str">
        <f>IFERROR(VLOOKUP(D8,DB!A:F,6,0),"")</f>
        <v/>
      </c>
      <c r="J8" s="18" t="str">
        <f>IFERROR(VLOOKUP(D8,DB!A:G,7,0),"")</f>
        <v/>
      </c>
      <c r="K8" s="45"/>
      <c r="L8" s="23" t="str">
        <f>IFERROR(VLOOKUP(D8,DB!A:I,9,0),"")</f>
        <v/>
      </c>
    </row>
    <row r="9" spans="1:13" ht="15" customHeight="1">
      <c r="A9" s="19"/>
      <c r="B9" s="61" t="str">
        <f>IFERROR(VLOOKUP(D9,DB!A:K,11,0),"")</f>
        <v/>
      </c>
      <c r="C9" s="18"/>
      <c r="D9" s="61" t="str">
        <f>IFERROR(VLOOKUP(#REF!,DB!#REF!,7,0),"")</f>
        <v/>
      </c>
      <c r="E9" s="95"/>
      <c r="F9" s="20"/>
      <c r="G9" s="21">
        <f t="shared" ca="1" si="0"/>
        <v>45984.810567129629</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45984.810567129629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45984.810567129629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45984.810567129629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45984.810567129629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45984.810567129629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45984.810567129629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45984.810567129629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45984.810567129629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45984.810567129629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45984.810567129629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45984.810567129629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45984.810567129629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45984.810567129629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45984.810567129629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45984.810567129629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45984.810567129629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45984.810567129629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45984.810567129629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45984.810567129629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45984.810567129629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45984.810567129629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45984.810567129629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45984.810567129629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45984.810567129629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45984.810567129629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45984.810567129629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45984.810567129629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45984.810567129629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45984.810567129629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45984.810567129629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45984.810567129629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45984.810567129629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45984.810567129629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45984.810567129629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45984.810567129629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45984.810567129629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45984.810567129629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45984.810567129629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45984.810567129629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45984.810567129629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45984.810567129629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45984.810567129629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ref="G52:G115" ca="1" si="1">IFERROR(NOW()-F52,"-")</f>
        <v>45984.810567129629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45984.810567129629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45984.810567129629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45984.810567129629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45984.810567129629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45984.810567129629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45984.810567129629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45984.810567129629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45984.810567129629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45984.810567129629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45984.810567129629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45984.810567129629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45984.810567129629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45984.810567129629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45984.810567129629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45984.810567129629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45984.810567129629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45984.810567129629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45984.810567129629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45984.810567129629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45984.810567129629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45984.810567129629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45984.810567129629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45984.810567129629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45984.810567129629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45984.810567129629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45984.810567129629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45984.810567129629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45984.810567129629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45984.810567129629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45984.810567129629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45984.810567129629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45984.810567129629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45984.810567129629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45984.810567129629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45984.810567129629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45984.810567129629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45984.810567129629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45984.810567129629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45984.810567129629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45984.810567129629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45984.810567129629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45984.810567129629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45984.810567129629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45984.810567129629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45984.810567129629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45984.810567129629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45984.810567129629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45984.810567129629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45984.810567129629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45984.810567129629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45984.810567129629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45984.810567129629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45984.810567129629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45984.810567129629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45984.810567129629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45984.810567129629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45984.810567129629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45984.810567129629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45984.810567129629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45984.810567129629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45984.810567129629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45984.810567129629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45984.810567129629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ref="G116:G179" ca="1" si="2">IFERROR(NOW()-F116,"-")</f>
        <v>45984.810567129629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45984.810567129629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45984.810567129629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45984.810567129629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45984.810567129629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45984.810567129629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45984.810567129629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45984.810567129629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45984.810567129629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45984.810567129629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45984.810567129629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45984.810567129629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45984.810567129629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45984.810567129629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45984.810567129629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45984.810567129629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45984.810567129629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45984.810567129629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45984.810567129629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45984.810567129629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45984.810567129629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45984.810567129629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45984.810567129629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45984.810567129629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45984.810567129629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45984.810567129629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45984.810567129629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45984.810567129629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45984.810567129629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45984.810567129629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45984.810567129629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45984.810567129629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45984.810567129629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45984.810567129629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45984.810567129629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45984.810567129629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45984.810567129629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45984.810567129629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45984.810567129629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45984.810567129629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45984.810567129629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45984.810567129629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45984.810567129629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45984.810567129629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45984.810567129629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45984.810567129629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45984.810567129629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45984.810567129629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45984.810567129629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45984.810567129629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45984.810567129629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45984.810567129629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45984.810567129629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45984.810567129629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45984.810567129629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45984.810567129629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45984.810567129629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45984.810567129629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45984.810567129629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45984.810567129629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45984.810567129629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45984.810567129629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45984.810567129629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45984.810567129629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ref="G180:G243" ca="1" si="3">IFERROR(NOW()-F180,"-")</f>
        <v>45984.810567129629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45984.810567129629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45984.810567129629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45984.810567129629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45984.810567129629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45984.810567129629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45984.810567129629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45984.810567129629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45984.810567129629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45984.810567129629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45984.810567129629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45984.810567129629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45984.810567129629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45984.810567129629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45984.810567129629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45984.810567129629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45984.810567129629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45984.810567129629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45984.810567129629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45984.810567129629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45984.810567129629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45984.810567129629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45984.810567129629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45984.810567129629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45984.810567129629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45984.810567129629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45984.810567129629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45984.810567129629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45984.810567129629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45984.810567129629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45984.810567129629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45984.810567129629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45984.810567129629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45984.810567129629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45984.810567129629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45984.810567129629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45984.810567129629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45984.810567129629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45984.810567129629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45984.810567129629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45984.810567129629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45984.810567129629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45984.810567129629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45984.810567129629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45984.810567129629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45984.810567129629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45984.810567129629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45984.810567129629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45984.810567129629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45984.810567129629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45984.810567129629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45984.810567129629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45984.810567129629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45984.810567129629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45984.810567129629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45984.810567129629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45984.810567129629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45984.810567129629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45984.810567129629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45984.810567129629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45984.810567129629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45984.810567129629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45984.810567129629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45984.810567129629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ref="G244:G307" ca="1" si="4">IFERROR(NOW()-F244,"-")</f>
        <v>45984.810567129629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45984.810567129629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45984.810567129629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45984.810567129629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45984.810567129629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45984.810567129629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45984.810567129629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45984.810567129629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45984.810567129629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45984.810567129629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45984.810567129629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45984.810567129629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45984.810567129629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45984.810567129629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45984.810567129629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45984.810567129629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45984.810567129629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45984.810567129629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45984.810567129629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45984.810567129629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45984.810567129629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45984.810567129629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45984.810567129629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45984.810567129629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45984.810567129629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45984.810567129629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45984.810567129629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45984.810567129629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45984.810567129629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45984.810567129629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45984.810567129629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45984.810567129629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45984.810567129629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45984.810567129629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45984.810567129629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45984.810567129629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45984.810567129629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45984.810567129629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45984.810567129629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45984.810567129629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45984.810567129629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45984.810567129629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45984.810567129629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45984.810567129629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45984.810567129629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45984.810567129629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45984.810567129629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45984.810567129629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45984.810567129629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45984.810567129629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45984.810567129629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45984.810567129629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45984.810567129629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45984.810567129629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45984.810567129629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45984.810567129629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45984.810567129629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45984.810567129629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45984.810567129629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45984.810567129629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45984.810567129629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45984.810567129629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45984.810567129629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45984.810567129629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ref="G308:G371" ca="1" si="5">IFERROR(NOW()-F308,"-")</f>
        <v>45984.810567129629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45984.810567129629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45984.810567129629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45984.810567129629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45984.810567129629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45984.810567129629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45984.810567129629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45984.810567129629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45984.810567129629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45984.810567129629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45984.810567129629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45984.810567129629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45984.810567129629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45984.810567129629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45984.810567129629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45984.810567129629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45984.810567129629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45984.810567129629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45984.810567129629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45984.810567129629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45984.810567129629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45984.810567129629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45984.810567129629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45984.810567129629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45984.810567129629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45984.810567129629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45984.810567129629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45984.810567129629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45984.810567129629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45984.810567129629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45984.810567129629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45984.810567129629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45984.810567129629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45984.810567129629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45984.810567129629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45984.810567129629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45984.810567129629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45984.810567129629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45984.810567129629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45984.810567129629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45984.810567129629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45984.810567129629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45984.810567129629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45984.810567129629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45984.810567129629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45984.810567129629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45984.810567129629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45984.810567129629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45984.810567129629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45984.810567129629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45984.810567129629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45984.810567129629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45984.810567129629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45984.810567129629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45984.810567129629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45984.810567129629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45984.810567129629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45984.810567129629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45984.810567129629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45984.810567129629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45984.810567129629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45984.810567129629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45984.810567129629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45984.810567129629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ref="G372:G435" ca="1" si="6">IFERROR(NOW()-F372,"-")</f>
        <v>45984.810567129629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45984.810567129629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45984.810567129629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45984.810567129629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45984.810567129629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45984.810567129629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45984.810567129629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45984.810567129629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45984.810567129629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45984.810567129629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45984.810567129629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45984.810567129629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45984.810567129629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45984.810567129629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45984.810567129629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45984.810567129629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45984.810567129629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45984.810567129629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45984.810567129629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45984.810567129629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45984.810567129629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45984.810567129629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45984.810567129629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45984.810567129629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45984.810567129629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45984.810567129629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45984.810567129629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45984.810567129629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45984.810567129629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45984.810567129629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45984.810567129629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45984.810567129629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45984.810567129629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45984.810567129629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45984.810567129629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45984.810567129629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45984.810567129629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45984.810567129629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45984.810567129629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45984.810567129629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45984.810567129629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45984.810567129629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45984.810567129629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45984.810567129629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45984.810567129629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45984.810567129629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45984.810567129629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45984.810567129629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45984.810567129629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45984.810567129629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45984.810567129629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45984.810567129629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45984.810567129629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45984.810567129629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45984.810567129629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45984.810567129629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45984.810567129629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45984.810567129629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45984.810567129629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45984.810567129629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45984.810567129629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45984.810567129629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45984.810567129629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45984.810567129629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ref="G436:G499" ca="1" si="7">IFERROR(NOW()-F436,"-")</f>
        <v>45984.810567129629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45984.810567129629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45984.810567129629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45984.810567129629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45984.810567129629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45984.810567129629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45984.810567129629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45984.810567129629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45984.810567129629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45984.810567129629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45984.810567129629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45984.810567129629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45984.810567129629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45984.810567129629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45984.810567129629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45984.810567129629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45984.810567129629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45984.810567129629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45984.810567129629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45984.810567129629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45984.810567129629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45984.810567129629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45984.810567129629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45984.810567129629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45984.810567129629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45984.810567129629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45984.810567129629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45984.810567129629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45984.810567129629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45984.810567129629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45984.810567129629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45984.810567129629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45984.810567129629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45984.810567129629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45984.810567129629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45984.810567129629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45984.810567129629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45984.810567129629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45984.810567129629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45984.810567129629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45984.810567129629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45984.810567129629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45984.810567129629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45984.810567129629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45984.810567129629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45984.810567129629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45984.810567129629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45984.810567129629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45984.810567129629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45984.810567129629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45984.810567129629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45984.810567129629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45984.810567129629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45984.810567129629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45984.810567129629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45984.810567129629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45984.810567129629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45984.810567129629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45984.810567129629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45984.810567129629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45984.810567129629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45984.810567129629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45984.810567129629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45984.810567129629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ref="G500:G563" ca="1" si="8">IFERROR(NOW()-F500,"-")</f>
        <v>45984.810567129629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45984.810567129629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45984.810567129629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45984.810567129629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45984.810567129629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45984.810567129629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45984.810567129629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45984.810567129629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45984.810567129629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45984.810567129629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45984.810567129629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45984.810567129629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45984.810567129629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45984.810567129629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45984.810567129629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45984.810567129629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45984.810567129629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45984.810567129629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45984.810567129629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45984.810567129629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45984.810567129629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45984.810567129629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45984.810567129629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45984.810567129629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45984.810567129629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45984.810567129629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45984.810567129629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45984.810567129629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45984.810567129629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45984.810567129629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45984.810567129629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45984.810567129629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45984.810567129629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45984.810567129629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45984.810567129629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45984.810567129629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45984.810567129629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45984.810567129629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45984.810567129629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45984.810567129629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45984.810567129629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45984.810567129629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45984.810567129629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45984.810567129629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45984.810567129629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45984.810567129629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45984.810567129629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45984.810567129629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45984.810567129629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45984.810567129629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45984.810567129629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45984.810567129629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45984.810567129629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45984.810567129629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45984.810567129629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45984.810567129629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45984.810567129629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45984.810567129629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45984.810567129629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45984.810567129629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45984.810567129629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45984.810567129629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45984.810567129629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45984.810567129629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ref="G564:G627" ca="1" si="9">IFERROR(NOW()-F564,"-")</f>
        <v>45984.810567129629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45984.810567129629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45984.810567129629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45984.810567129629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45984.810567129629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45984.810567129629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45984.810567129629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45984.810567129629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45984.810567129629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45984.810567129629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45984.810567129629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45984.810567129629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45984.810567129629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45984.810567129629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45984.810567129629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45984.810567129629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45984.810567129629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45984.810567129629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45984.810567129629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45984.810567129629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45984.810567129629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45984.810567129629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45984.810567129629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45984.810567129629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45984.810567129629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45984.810567129629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45984.810567129629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45984.810567129629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45984.810567129629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45984.810567129629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45984.810567129629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45984.810567129629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45984.810567129629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45984.810567129629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45984.810567129629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45984.810567129629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45984.810567129629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45984.810567129629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45984.810567129629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45984.810567129629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45984.810567129629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45984.810567129629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45984.810567129629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45984.810567129629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45984.810567129629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45984.810567129629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45984.810567129629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45984.810567129629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45984.810567129629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45984.810567129629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45984.810567129629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45984.810567129629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45984.810567129629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45984.810567129629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45984.810567129629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45984.810567129629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45984.810567129629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45984.810567129629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45984.810567129629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45984.810567129629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45984.810567129629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45984.810567129629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45984.810567129629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45984.810567129629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ref="G628:G691" ca="1" si="10">IFERROR(NOW()-F628,"-")</f>
        <v>45984.810567129629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45984.810567129629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45984.810567129629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45984.810567129629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45984.810567129629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45984.810567129629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45984.810567129629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45984.810567129629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45984.810567129629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45984.810567129629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45984.810567129629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45984.810567129629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45984.810567129629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45984.810567129629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45984.810567129629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45984.810567129629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45984.810567129629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45984.810567129629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45984.810567129629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45984.810567129629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45984.810567129629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45984.810567129629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45984.810567129629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45984.810567129629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45984.810567129629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45984.810567129629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45984.810567129629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45984.810567129629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45984.810567129629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45984.810567129629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45984.810567129629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45984.810567129629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45984.810567129629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45984.810567129629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45984.810567129629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45984.810567129629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45984.810567129629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45984.810567129629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45984.810567129629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45984.810567129629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45984.810567129629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45984.810567129629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45984.810567129629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45984.810567129629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45984.810567129629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45984.810567129629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45984.810567129629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45984.810567129629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45984.810567129629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45984.810567129629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45984.810567129629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45984.810567129629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45984.810567129629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45984.810567129629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45984.810567129629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45984.810567129629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45984.810567129629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45984.810567129629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45984.810567129629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45984.810567129629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45984.810567129629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45984.810567129629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45984.810567129629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45984.810567129629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ref="G692:G755" ca="1" si="11">IFERROR(NOW()-F692,"-")</f>
        <v>45984.810567129629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45984.810567129629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45984.810567129629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45984.810567129629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45984.810567129629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45984.810567129629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45984.810567129629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45984.810567129629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45984.810567129629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45984.810567129629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45984.810567129629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45984.810567129629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45984.810567129629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45984.810567129629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45984.810567129629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45984.810567129629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45984.810567129629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45984.810567129629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45984.810567129629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45984.810567129629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45984.810567129629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45984.810567129629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45984.810567129629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45984.810567129629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45984.810567129629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45984.810567129629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45984.810567129629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45984.810567129629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45984.810567129629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45984.810567129629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45984.810567129629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45984.810567129629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45984.810567129629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45984.810567129629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45984.810567129629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45984.810567129629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45984.810567129629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45984.810567129629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45984.810567129629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45984.810567129629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45984.810567129629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45984.810567129629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45984.810567129629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45984.810567129629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45984.810567129629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45984.810567129629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45984.810567129629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45984.810567129629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45984.810567129629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45984.810567129629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45984.810567129629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45984.810567129629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45984.810567129629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45984.810567129629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45984.810567129629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45984.810567129629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45984.810567129629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45984.810567129629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45984.810567129629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45984.810567129629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45984.810567129629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45984.810567129629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45984.810567129629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45984.810567129629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ref="G756:G819" ca="1" si="12">IFERROR(NOW()-F756,"-")</f>
        <v>45984.810567129629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45984.810567129629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45984.810567129629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45984.810567129629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45984.810567129629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45984.810567129629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45984.810567129629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45984.810567129629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45984.810567129629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45984.810567129629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45984.810567129629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45984.810567129629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45984.810567129629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45984.810567129629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45984.810567129629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45984.810567129629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45984.810567129629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45984.810567129629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45984.810567129629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45984.810567129629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45984.810567129629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45984.810567129629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45984.810567129629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45984.810567129629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45984.810567129629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45984.810567129629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45984.810567129629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45984.810567129629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45984.810567129629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45984.810567129629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45984.810567129629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45984.810567129629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45984.810567129629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45984.810567129629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45984.810567129629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45984.810567129629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45984.810567129629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45984.810567129629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45984.810567129629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45984.810567129629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45984.810567129629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45984.810567129629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45984.810567129629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45984.810567129629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45984.810567129629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45984.810567129629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45984.810567129629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45984.810567129629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45984.810567129629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45984.810567129629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45984.810567129629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45984.810567129629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45984.810567129629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45984.810567129629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45984.810567129629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45984.810567129629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45984.810567129629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45984.810567129629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45984.810567129629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45984.810567129629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45984.810567129629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45984.810567129629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45984.810567129629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45984.810567129629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ref="G820:G883" ca="1" si="13">IFERROR(NOW()-F820,"-")</f>
        <v>45984.810567129629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45984.810567129629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45984.810567129629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45984.810567129629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45984.810567129629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45984.810567129629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45984.810567129629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45984.810567129629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45984.810567129629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45984.810567129629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45984.810567129629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45984.810567129629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45984.810567129629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45984.810567129629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45984.810567129629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45984.810567129629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45984.810567129629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45984.810567129629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45984.810567129629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45984.810567129629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45984.810567129629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45984.810567129629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45984.810567129629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45984.810567129629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45984.810567129629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45984.810567129629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45984.810567129629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45984.810567129629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45984.810567129629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45984.810567129629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45984.810567129629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45984.810567129629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45984.810567129629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45984.810567129629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45984.810567129629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45984.810567129629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45984.810567129629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45984.810567129629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45984.810567129629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45984.810567129629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45984.810567129629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45984.810567129629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45984.810567129629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45984.810567129629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45984.810567129629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45984.810567129629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45984.810567129629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45984.810567129629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45984.810567129629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45984.810567129629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45984.810567129629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45984.810567129629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45984.810567129629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45984.810567129629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45984.810567129629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45984.810567129629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45984.810567129629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45984.810567129629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45984.810567129629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45984.810567129629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45984.810567129629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45984.810567129629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45984.810567129629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45984.810567129629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ref="G884:G947" ca="1" si="14">IFERROR(NOW()-F884,"-")</f>
        <v>45984.810567129629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45984.810567129629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45984.810567129629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45984.810567129629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45984.810567129629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45984.810567129629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45984.810567129629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45984.810567129629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45984.810567129629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45984.810567129629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45984.810567129629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45984.810567129629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45984.810567129629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45984.810567129629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45984.810567129629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45984.810567129629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45984.810567129629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45984.810567129629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45984.810567129629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45984.810567129629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45984.810567129629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45984.810567129629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45984.810567129629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45984.810567129629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45984.810567129629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45984.810567129629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45984.810567129629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45984.810567129629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45984.810567129629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45984.810567129629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45984.810567129629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45984.810567129629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45984.810567129629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45984.810567129629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45984.810567129629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45984.810567129629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45984.810567129629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45984.810567129629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45984.810567129629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45984.810567129629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45984.810567129629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45984.810567129629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45984.810567129629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45984.810567129629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45984.810567129629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45984.810567129629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45984.810567129629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45984.810567129629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45984.810567129629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45984.810567129629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45984.810567129629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45984.810567129629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45984.810567129629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45984.810567129629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45984.810567129629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45984.810567129629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45984.810567129629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45984.810567129629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45984.810567129629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45984.810567129629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45984.810567129629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45984.810567129629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45984.810567129629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45984.810567129629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ref="G948:G962" ca="1" si="15">IFERROR(NOW()-F948,"-")</f>
        <v>45984.810567129629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45984.810567129629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45984.810567129629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45984.810567129629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45984.810567129629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45984.810567129629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45984.810567129629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45984.810567129629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45984.810567129629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45984.810567129629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45984.810567129629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45984.810567129629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45984.810567129629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45984.810567129629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45984.810567129629</v>
      </c>
      <c r="H962" s="22"/>
      <c r="I962" s="19" t="str">
        <f>IFERROR(VLOOKUP(D962,DB!A:F,6,0),"")</f>
        <v/>
      </c>
      <c r="J962" s="18" t="str">
        <f>IFERROR(VLOOKUP(D962,DB!A:G,7,0),"")</f>
        <v/>
      </c>
      <c r="K962" s="45"/>
      <c r="L962" s="23" t="str">
        <f>IFERROR(VLOOKUP(D962,DB!A:I,9,0),"")</f>
        <v/>
      </c>
    </row>
  </sheetData>
  <dataValidations count="2">
    <dataValidation allowBlank="1" showInputMessage="1" showErrorMessage="1" sqref="E1" xr:uid="{5914219A-CB83-432D-936A-CC0CB6F3982A}"/>
    <dataValidation type="list" allowBlank="1" showInputMessage="1" showErrorMessage="1" sqref="E2:E96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6"/>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281.32984953703271</v>
      </c>
      <c r="H2" s="95">
        <v>45703.474768518521</v>
      </c>
      <c r="I2" s="95" t="str">
        <f>IFERROR(VLOOKUP(D2,DB!A:F,6,0),"")</f>
        <v>SCECO</v>
      </c>
      <c r="J2" s="95" t="str">
        <f>IFERROR(VLOOKUP(D2,DB!A:G,7,0),"")</f>
        <v>Dead</v>
      </c>
      <c r="K2" s="97" t="s">
        <v>39110</v>
      </c>
      <c r="L2" s="91" t="str">
        <f>IFERROR(VLOOKUP(D2,DB!A:I,9,0),"")</f>
        <v>Latis</v>
      </c>
    </row>
    <row r="3" spans="1:16" ht="42.75" customHeight="1">
      <c r="A3" s="113" t="s">
        <v>39111</v>
      </c>
      <c r="B3" s="113" t="str">
        <f>IFERROR(VLOOKUP(D3,DB!A:K,11,0),"")</f>
        <v>R4</v>
      </c>
      <c r="C3" s="93">
        <v>1</v>
      </c>
      <c r="D3" s="91" t="s">
        <v>38804</v>
      </c>
      <c r="E3" s="94" t="s">
        <v>39021</v>
      </c>
      <c r="F3" s="95">
        <v>45984.493113425924</v>
      </c>
      <c r="G3" s="96">
        <f ca="1">IFERROR(NOW()-F3,"")</f>
        <v>0.31745370370481396</v>
      </c>
      <c r="H3" s="95">
        <v>45983.94866898148</v>
      </c>
      <c r="I3" s="113" t="str">
        <f>IFERROR(VLOOKUP(D3,DB!A:F,6,0),"")</f>
        <v>Sceco</v>
      </c>
      <c r="J3" s="113" t="str">
        <f>IFERROR(VLOOKUP(D3,DB!A:G,7,0),"")</f>
        <v>In progress</v>
      </c>
      <c r="K3" s="97" t="s">
        <v>39112</v>
      </c>
      <c r="L3" s="91" t="str">
        <f>IFERROR(VLOOKUP(D3,DB!A:I,9,0),"")</f>
        <v>Latis</v>
      </c>
    </row>
    <row r="4" spans="1:16" ht="15" customHeight="1">
      <c r="A4" s="113"/>
      <c r="B4" s="113" t="str">
        <f>IFERROR(VLOOKUP(D4,DB!A:K,11,0),"")</f>
        <v/>
      </c>
      <c r="C4" s="93"/>
      <c r="D4" s="91"/>
      <c r="E4" s="94"/>
      <c r="F4" s="95"/>
      <c r="G4" s="96">
        <f t="shared" ref="G4:G40" ca="1" si="0">IFERROR(NOW()-F4,"")</f>
        <v>45984.810567129629</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45984.810567129629</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45984.810567129629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45984.810567129629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45984.810567129629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45984.810567129629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45984.810567129629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45984.810567129629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45984.810567129629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45984.810567129629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45984.810567129629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45984.810567129629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45984.810567129629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45984.810567129629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45984.810567129629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45984.810567129629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45984.810567129629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45984.810567129629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45984.810567129629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45984.810567129629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45984.810567129629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45984.810567129629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45984.810567129629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45984.810567129629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45984.810567129629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45984.810567129629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45984.810567129629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45984.810567129629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45984.810567129629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45984.810567129629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45984.810567129629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45984.810567129629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45984.810567129629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45984.810567129629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45984.810567129629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45984.810567129629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45984.810567129629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ref="G41:G104" ca="1" si="1">IFERROR(NOW()-F41,"")</f>
        <v>45984.810567129629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45984.810567129629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45984.810567129629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45984.810567129629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45984.810567129629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45984.810567129629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45984.810567129629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45984.810567129629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45984.810567129629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45984.810567129629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45984.810567129629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45984.810567129629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45984.810567129629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45984.810567129629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45984.810567129629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45984.810567129629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45984.810567129629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45984.810567129629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45984.810567129629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45984.810567129629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45984.810567129629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45984.810567129629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45984.810567129629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45984.810567129629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45984.810567129629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45984.810567129629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45984.810567129629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45984.810567129629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45984.810567129629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45984.810567129629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45984.810567129629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45984.810567129629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45984.810567129629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45984.810567129629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45984.810567129629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45984.810567129629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45984.810567129629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45984.810567129629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45984.810567129629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45984.810567129629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45984.810567129629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45984.810567129629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45984.810567129629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45984.810567129629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45984.810567129629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45984.810567129629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45984.810567129629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45984.810567129629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45984.810567129629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45984.810567129629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45984.810567129629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45984.810567129629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45984.810567129629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45984.810567129629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45984.810567129629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45984.810567129629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45984.810567129629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45984.810567129629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45984.810567129629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45984.810567129629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45984.810567129629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45984.810567129629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45984.810567129629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45984.810567129629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ref="G105:G168" ca="1" si="2">IFERROR(NOW()-F105,"")</f>
        <v>45984.810567129629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45984.810567129629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45984.810567129629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45984.810567129629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45984.810567129629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45984.810567129629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45984.810567129629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45984.810567129629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45984.810567129629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45984.810567129629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45984.810567129629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45984.810567129629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45984.810567129629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45984.810567129629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45984.810567129629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45984.810567129629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45984.810567129629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45984.810567129629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45984.810567129629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45984.810567129629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45984.810567129629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45984.810567129629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45984.810567129629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45984.810567129629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45984.810567129629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45984.810567129629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45984.810567129629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45984.810567129629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45984.810567129629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45984.810567129629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45984.810567129629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45984.810567129629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45984.810567129629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45984.810567129629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45984.810567129629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45984.810567129629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45984.810567129629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45984.810567129629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45984.810567129629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45984.810567129629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45984.810567129629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45984.810567129629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45984.810567129629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45984.810567129629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45984.810567129629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45984.810567129629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45984.810567129629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45984.810567129629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45984.810567129629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45984.810567129629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45984.810567129629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45984.810567129629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45984.810567129629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45984.810567129629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45984.810567129629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45984.810567129629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45984.810567129629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45984.810567129629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45984.810567129629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45984.810567129629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45984.810567129629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45984.810567129629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45984.810567129629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45984.810567129629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ref="G169:G232" ca="1" si="3">IFERROR(NOW()-F169,"")</f>
        <v>45984.810567129629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45984.810567129629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45984.810567129629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45984.810567129629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45984.810567129629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45984.810567129629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45984.810567129629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45984.810567129629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45984.810567129629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45984.810567129629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45984.810567129629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45984.810567129629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45984.810567129629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45984.810567129629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45984.810567129629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45984.810567129629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45984.810567129629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45984.810567129629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45984.810567129629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45984.810567129629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45984.810567129629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45984.810567129629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45984.810567129629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45984.810567129629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45984.810567129629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45984.810567129629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45984.810567129629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45984.810567129629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45984.810567129629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45984.810567129629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45984.810567129629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45984.810567129629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45984.810567129629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45984.810567129629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45984.810567129629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45984.810567129629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45984.810567129629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45984.810567129629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45984.810567129629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45984.810567129629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45984.810567129629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45984.810567129629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45984.810567129629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45984.810567129629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45984.810567129629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45984.810567129629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45984.810567129629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45984.810567129629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45984.810567129629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45984.810567129629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45984.810567129629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45984.810567129629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45984.810567129629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45984.810567129629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45984.810567129629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45984.810567129629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45984.810567129629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45984.810567129629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45984.810567129629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45984.810567129629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45984.810567129629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45984.810567129629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45984.810567129629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45984.810567129629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ref="G233:G296" ca="1" si="4">IFERROR(NOW()-F233,"")</f>
        <v>45984.810567129629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45984.810567129629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45984.810567129629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45984.810567129629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45984.810567129629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45984.810567129629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45984.810567129629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45984.810567129629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45984.810567129629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45984.810567129629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45984.810567129629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45984.810567129629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45984.810567129629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45984.810567129629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45984.810567129629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45984.810567129629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45984.810567129629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45984.810567129629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45984.810567129629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45984.810567129629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45984.810567129629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45984.810567129629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45984.810567129629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45984.810567129629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45984.810567129629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45984.810567129629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45984.810567129629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45984.810567129629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45984.810567129629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45984.810567129629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45984.810567129629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45984.810567129629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45984.810567129629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45984.810567129629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45984.810567129629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45984.810567129629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45984.810567129629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45984.810567129629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45984.810567129629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45984.810567129629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45984.810567129629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45984.810567129629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45984.810567129629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45984.810567129629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45984.810567129629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45984.810567129629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45984.810567129629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45984.810567129629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45984.810567129629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45984.810567129629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45984.810567129629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45984.810567129629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45984.810567129629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45984.810567129629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45984.810567129629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45984.810567129629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45984.810567129629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45984.810567129629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45984.810567129629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45984.810567129629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45984.810567129629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45984.810567129629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45984.810567129629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45984.810567129629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ref="G297:G360" ca="1" si="5">IFERROR(NOW()-F297,"")</f>
        <v>45984.810567129629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45984.810567129629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45984.810567129629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45984.810567129629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45984.810567129629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45984.810567129629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45984.810567129629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45984.810567129629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45984.810567129629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45984.810567129629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45984.810567129629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45984.810567129629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45984.810567129629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45984.810567129629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45984.810567129629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45984.810567129629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45984.810567129629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45984.810567129629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45984.810567129629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45984.810567129629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45984.810567129629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45984.810567129629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45984.810567129629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45984.810567129629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45984.810567129629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45984.810567129629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45984.810567129629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45984.810567129629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45984.810567129629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45984.810567129629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45984.810567129629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45984.810567129629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45984.810567129629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45984.810567129629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45984.810567129629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45984.810567129629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45984.810567129629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45984.810567129629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45984.810567129629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45984.810567129629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45984.810567129629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45984.810567129629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45984.810567129629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45984.810567129629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45984.810567129629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45984.810567129629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45984.810567129629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45984.810567129629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45984.810567129629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45984.810567129629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45984.810567129629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45984.810567129629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45984.810567129629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45984.810567129629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45984.810567129629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45984.810567129629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45984.810567129629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45984.810567129629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45984.810567129629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45984.810567129629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45984.810567129629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45984.810567129629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45984.810567129629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45984.810567129629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ref="G361:G406" ca="1" si="6">IFERROR(NOW()-F361,"")</f>
        <v>45984.810567129629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45984.810567129629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45984.810567129629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45984.810567129629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45984.810567129629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45984.810567129629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45984.810567129629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45984.810567129629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45984.810567129629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45984.810567129629</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45984.810567129629</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45984.810567129629</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45984.810567129629</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45984.810567129629</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45984.810567129629</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45984.810567129629</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45984.810567129629</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45984.810567129629</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45984.810567129629</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45984.810567129629</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45984.810567129629</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45984.810567129629</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45984.810567129629</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45984.810567129629</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45984.810567129629</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45984.810567129629</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45984.810567129629</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45984.810567129629</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45984.810567129629</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45984.810567129629</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45984.810567129629</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45984.810567129629</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45984.810567129629</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45984.810567129629</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45984.810567129629</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45984.810567129629</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45984.810567129629</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45984.810567129629</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45984.810567129629</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45984.810567129629</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45984.810567129629</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45984.810567129629</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45984.810567129629</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45984.810567129629</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45984.810567129629</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45984.810567129629</v>
      </c>
      <c r="H406" s="95"/>
      <c r="I406" s="113" t="str">
        <f>IFERROR(VLOOKUP(D406,DB!A:F,6,0),"")</f>
        <v/>
      </c>
      <c r="J406" s="113" t="str">
        <f>IFERROR(VLOOKUP(D406,DB!A:G,7,0),"")</f>
        <v/>
      </c>
      <c r="K406" s="97"/>
      <c r="L406" s="91" t="str">
        <f>IFERROR(VLOOKUP(D406,DB!A:I,9,0),"")</f>
        <v/>
      </c>
    </row>
  </sheetData>
  <dataValidations count="2">
    <dataValidation allowBlank="1" showInputMessage="1" showErrorMessage="1" sqref="E1" xr:uid="{A4F81451-56CC-4543-9497-104C4E44EE4B}"/>
    <dataValidation type="list" allowBlank="1" showInputMessage="1" showErrorMessage="1" sqref="E2:E40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5"/>
  <sheetViews>
    <sheetView tabSelected="1" workbookViewId="0">
      <selection activeCell="E6" sqref="E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39113</v>
      </c>
      <c r="B2" s="37" t="str">
        <f>IFERROR(VLOOKUP(D2,DB!A:K,11,0),"")</f>
        <v>R5</v>
      </c>
      <c r="C2" s="37">
        <v>3</v>
      </c>
      <c r="D2" s="106" t="s">
        <v>36011</v>
      </c>
      <c r="E2" s="37" t="s">
        <v>39021</v>
      </c>
      <c r="F2" s="38">
        <v>45891.832060185188</v>
      </c>
      <c r="G2" s="108">
        <f ca="1">IFERROR(NOW()-F2,"")</f>
        <v>92.978506944440596</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39024</v>
      </c>
      <c r="F3" s="38">
        <v>45926.188877314817</v>
      </c>
      <c r="G3" s="108">
        <f t="shared" ref="G3" ca="1" si="0">IFERROR(NOW()-F3,"")</f>
        <v>58.621689814812271</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39024</v>
      </c>
      <c r="F4" s="110">
        <v>45948.661111111112</v>
      </c>
      <c r="G4" s="111">
        <f t="shared" ref="G4" ca="1" si="1">IFERROR(NOW()-F4,"")</f>
        <v>36.149456018516503</v>
      </c>
      <c r="H4" s="110">
        <v>45948.661111111112</v>
      </c>
      <c r="I4" s="109" t="str">
        <f>IFERROR(VLOOKUP(D4,DB!A:F,6,0),"")</f>
        <v>SCECO</v>
      </c>
      <c r="J4" s="109" t="str">
        <f>IFERROR(VLOOKUP(D4,DB!A:G,7,0),"")</f>
        <v>Dead</v>
      </c>
      <c r="K4" s="109" t="s">
        <v>39118</v>
      </c>
      <c r="L4" s="109" t="str">
        <f>IFERROR(VLOOKUP(D4,DB!A:I,9,0),"")</f>
        <v>Latis</v>
      </c>
    </row>
    <row r="5" spans="1:13" ht="30.75">
      <c r="A5" s="109" t="s">
        <v>39119</v>
      </c>
      <c r="B5" s="109" t="str">
        <f>IFERROR(VLOOKUP(D5,DB!A:K,11,0),"")</f>
        <v>R5</v>
      </c>
      <c r="C5" s="109">
        <v>1</v>
      </c>
      <c r="D5" s="109" t="s">
        <v>36518</v>
      </c>
      <c r="E5" s="109" t="s">
        <v>39021</v>
      </c>
      <c r="F5" s="122">
        <v>45981.373298611114</v>
      </c>
      <c r="G5" s="111">
        <f ca="1">IFERROR(NOW()-F5,"")</f>
        <v>3.4372685185153387</v>
      </c>
      <c r="H5" s="122">
        <v>45981.360798611109</v>
      </c>
      <c r="I5" s="109" t="str">
        <f>IFERROR(VLOOKUP(D5,DB!A:F,6,0),"")</f>
        <v>SCECO</v>
      </c>
      <c r="J5" s="109" t="str">
        <f>IFERROR(VLOOKUP(D5,DB!A:G,7,0),"")</f>
        <v>Dead</v>
      </c>
      <c r="K5" s="109" t="s">
        <v>39120</v>
      </c>
      <c r="L5" s="109" t="str">
        <f>IFERROR(VLOOKUP(D5,DB!A:I,9,0),"")</f>
        <v>Latis</v>
      </c>
    </row>
    <row r="6" spans="1:13">
      <c r="A6" s="109" t="s">
        <v>39121</v>
      </c>
      <c r="B6" s="109" t="str">
        <f>IFERROR(VLOOKUP(D6,DB!A:K,11,0),"")</f>
        <v>R5</v>
      </c>
      <c r="C6" s="109">
        <v>1</v>
      </c>
      <c r="D6" s="109" t="s">
        <v>37772</v>
      </c>
      <c r="E6" s="109" t="s">
        <v>39024</v>
      </c>
      <c r="F6" s="109"/>
      <c r="G6" s="111">
        <f ca="1">IFERROR(NOW()-F6,"")</f>
        <v>45984.810567129629</v>
      </c>
      <c r="H6" s="109"/>
      <c r="I6" s="109" t="str">
        <f>IFERROR(VLOOKUP(D6,DB!A:F,6,0),"")</f>
        <v>SCECO</v>
      </c>
      <c r="J6" s="109" t="str">
        <f>IFERROR(VLOOKUP(D6,DB!A:G,7,0),"")</f>
        <v>Dead</v>
      </c>
      <c r="K6" s="109"/>
      <c r="L6" s="109" t="str">
        <f>IFERROR(VLOOKUP(D6,DB!A:I,9,0),"")</f>
        <v>Latis</v>
      </c>
    </row>
    <row r="7" spans="1:13">
      <c r="A7" s="109"/>
      <c r="B7" s="109" t="str">
        <f>IFERROR(VLOOKUP(D7,DB!A:K,11,0),"")</f>
        <v/>
      </c>
      <c r="C7" s="109"/>
      <c r="D7" s="109"/>
      <c r="E7" s="109"/>
      <c r="F7" s="109"/>
      <c r="G7" s="111">
        <f ca="1">IFERROR(NOW()-F7,"")</f>
        <v>45984.810567129629</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45984.810567129629</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45984.810567129629</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45984.810567129629</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45984.810567129629</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45984.810567129629</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45984.810567129629</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45984.810567129629</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45984.810567129629</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45984.810567129629</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45984.810567129629</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45984.810567129629</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45984.810567129629</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45984.810567129629</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45984.810567129629</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45984.810567129629</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45984.810567129629</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45984.810567129629</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45984.810567129629</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45984.810567129629</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45984.810567129629</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45984.810567129629</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45984.810567129629</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45984.810567129629</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45984.810567129629</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45984.810567129629</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45984.810567129629</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45984.810567129629</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45984.810567129629</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45984.810567129629</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45984.810567129629</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45984.810567129629</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45984.810567129629</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45984.810567129629</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45984.810567129629</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45984.810567129629</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45984.810567129629</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45984.810567129629</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45984.810567129629</v>
      </c>
      <c r="H45" s="109"/>
      <c r="I45" s="109" t="str">
        <f>IFERROR(VLOOKUP(D45,DB!A:F,6,0),"")</f>
        <v/>
      </c>
      <c r="J45" s="109" t="str">
        <f>IFERROR(VLOOKUP(D45,DB!A:G,7,0),"")</f>
        <v/>
      </c>
      <c r="K45" s="109"/>
      <c r="L45" s="109" t="str">
        <f>IFERROR(VLOOKUP(D45,DB!A:I,9,0),"")</f>
        <v/>
      </c>
    </row>
    <row r="46" spans="1:12">
      <c r="A46" s="125"/>
      <c r="B46" s="125" t="str">
        <f>IFERROR(VLOOKUP(D46,DB!A:K,11,0),"")</f>
        <v/>
      </c>
      <c r="C46" s="125"/>
      <c r="D46" s="125"/>
      <c r="E46" s="125"/>
      <c r="F46" s="126"/>
      <c r="G46" s="111">
        <f ca="1">IFERROR(NOW()-F46,"")</f>
        <v>45984.810567129629</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45984.810567129629</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45984.810567129629</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45984.810567129629</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45984.810567129629</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45984.810567129629</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45984.810567129629</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45984.810567129629</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45984.810567129629</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45984.810567129629</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45984.810567129629</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45984.810567129629</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45984.810567129629</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45984.810567129629</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45984.810567129629</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45984.810567129629</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45984.810567129629</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45984.810567129629</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45984.810567129629</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45984.810567129629</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45984.810567129629</v>
      </c>
      <c r="H66" s="126"/>
      <c r="I66" s="125" t="str">
        <f>IFERROR(VLOOKUP(D66,DB!A:F,6,0),"")</f>
        <v/>
      </c>
      <c r="J66" s="125" t="str">
        <f>IFERROR(VLOOKUP(D66,DB!A:G,7,0),"")</f>
        <v/>
      </c>
      <c r="K66" s="125"/>
      <c r="L66" s="125" t="str">
        <f>IFERROR(VLOOKUP(D66,DB!A:I,9,0),"")</f>
        <v/>
      </c>
    </row>
    <row r="67" spans="1:12">
      <c r="A67" s="125"/>
      <c r="B67" s="125" t="str">
        <f>IFERROR(VLOOKUP(D67,DB!A:K,11,0),"")</f>
        <v/>
      </c>
      <c r="C67" s="125"/>
      <c r="D67" s="125"/>
      <c r="E67" s="125"/>
      <c r="F67" s="126"/>
      <c r="G67" s="111">
        <f ca="1">IFERROR(NOW()-F67,"")</f>
        <v>45984.810567129629</v>
      </c>
      <c r="H67" s="126"/>
      <c r="I67" s="125" t="str">
        <f>IFERROR(VLOOKUP(D67,DB!A:F,6,0),"")</f>
        <v/>
      </c>
      <c r="J67" s="125" t="str">
        <f>IFERROR(VLOOKUP(D67,DB!A:G,7,0),"")</f>
        <v/>
      </c>
      <c r="K67" s="125"/>
      <c r="L67" s="125" t="str">
        <f>IFERROR(VLOOKUP(D67,DB!A:I,9,0),"")</f>
        <v/>
      </c>
    </row>
    <row r="68" spans="1:12">
      <c r="A68" s="125"/>
      <c r="B68" s="125" t="str">
        <f>IFERROR(VLOOKUP(D68,DB!A:K,11,0),"")</f>
        <v/>
      </c>
      <c r="C68" s="125"/>
      <c r="D68" s="125"/>
      <c r="E68" s="125"/>
      <c r="F68" s="126"/>
      <c r="G68" s="111">
        <f ca="1">IFERROR(NOW()-F68,"")</f>
        <v>45984.810567129629</v>
      </c>
      <c r="H68" s="126"/>
      <c r="I68" s="125" t="str">
        <f>IFERROR(VLOOKUP(D68,DB!A:F,6,0),"")</f>
        <v/>
      </c>
      <c r="J68" s="125" t="str">
        <f>IFERROR(VLOOKUP(D68,DB!A:G,7,0),"")</f>
        <v/>
      </c>
      <c r="K68" s="125"/>
      <c r="L68" s="125" t="str">
        <f>IFERROR(VLOOKUP(D68,DB!A:I,9,0),"")</f>
        <v/>
      </c>
    </row>
    <row r="69" spans="1:12">
      <c r="A69" s="125"/>
      <c r="B69" s="125" t="str">
        <f>IFERROR(VLOOKUP(D69,DB!A:K,11,0),"")</f>
        <v/>
      </c>
      <c r="C69" s="125"/>
      <c r="D69" s="125"/>
      <c r="E69" s="125"/>
      <c r="F69" s="126"/>
      <c r="G69" s="111">
        <f ca="1">IFERROR(NOW()-F69,"")</f>
        <v>45984.810567129629</v>
      </c>
      <c r="H69" s="126"/>
      <c r="I69" s="125" t="str">
        <f>IFERROR(VLOOKUP(D69,DB!A:F,6,0),"")</f>
        <v/>
      </c>
      <c r="J69" s="125" t="str">
        <f>IFERROR(VLOOKUP(D69,DB!A:G,7,0),"")</f>
        <v/>
      </c>
      <c r="K69" s="125"/>
      <c r="L69" s="125" t="str">
        <f>IFERROR(VLOOKUP(D69,DB!A:I,9,0),"")</f>
        <v/>
      </c>
    </row>
    <row r="70" spans="1:12">
      <c r="A70" s="125"/>
      <c r="B70" s="125" t="str">
        <f>IFERROR(VLOOKUP(D70,DB!A:K,11,0),"")</f>
        <v/>
      </c>
      <c r="C70" s="125"/>
      <c r="D70" s="125"/>
      <c r="E70" s="125"/>
      <c r="F70" s="126"/>
      <c r="G70" s="111">
        <f ca="1">IFERROR(NOW()-F70,"")</f>
        <v>45984.810567129629</v>
      </c>
      <c r="H70" s="126"/>
      <c r="I70" s="125" t="str">
        <f>IFERROR(VLOOKUP(D70,DB!A:F,6,0),"")</f>
        <v/>
      </c>
      <c r="J70" s="125" t="str">
        <f>IFERROR(VLOOKUP(D70,DB!A:G,7,0),"")</f>
        <v/>
      </c>
      <c r="K70" s="125"/>
      <c r="L70" s="125" t="str">
        <f>IFERROR(VLOOKUP(D70,DB!A:I,9,0),"")</f>
        <v/>
      </c>
    </row>
    <row r="71" spans="1:12">
      <c r="A71" s="125"/>
      <c r="B71" s="125" t="str">
        <f>IFERROR(VLOOKUP(D71,DB!A:K,11,0),"")</f>
        <v/>
      </c>
      <c r="C71" s="125"/>
      <c r="D71" s="125"/>
      <c r="E71" s="125"/>
      <c r="F71" s="126"/>
      <c r="G71" s="111">
        <f ca="1">IFERROR(NOW()-F71,"")</f>
        <v>45984.810567129629</v>
      </c>
      <c r="H71" s="126"/>
      <c r="I71" s="125" t="str">
        <f>IFERROR(VLOOKUP(D71,DB!A:F,6,0),"")</f>
        <v/>
      </c>
      <c r="J71" s="125" t="str">
        <f>IFERROR(VLOOKUP(D71,DB!A:G,7,0),"")</f>
        <v/>
      </c>
      <c r="K71" s="125"/>
      <c r="L71" s="125" t="str">
        <f>IFERROR(VLOOKUP(D71,DB!A:I,9,0),"")</f>
        <v/>
      </c>
    </row>
    <row r="72" spans="1:12">
      <c r="A72" s="125"/>
      <c r="B72" s="125" t="str">
        <f>IFERROR(VLOOKUP(D72,DB!A:K,11,0),"")</f>
        <v/>
      </c>
      <c r="C72" s="125"/>
      <c r="D72" s="125"/>
      <c r="E72" s="125"/>
      <c r="F72" s="126"/>
      <c r="G72" s="111">
        <f ca="1">IFERROR(NOW()-F72,"")</f>
        <v>45984.810567129629</v>
      </c>
      <c r="H72" s="126"/>
      <c r="I72" s="125" t="str">
        <f>IFERROR(VLOOKUP(D72,DB!A:F,6,0),"")</f>
        <v/>
      </c>
      <c r="J72" s="125" t="str">
        <f>IFERROR(VLOOKUP(D72,DB!A:G,7,0),"")</f>
        <v/>
      </c>
      <c r="K72" s="125"/>
      <c r="L72" s="125" t="str">
        <f>IFERROR(VLOOKUP(D72,DB!A:I,9,0),"")</f>
        <v/>
      </c>
    </row>
    <row r="73" spans="1:12">
      <c r="A73" s="125"/>
      <c r="B73" s="125" t="str">
        <f>IFERROR(VLOOKUP(D73,DB!A:K,11,0),"")</f>
        <v/>
      </c>
      <c r="C73" s="125"/>
      <c r="D73" s="125"/>
      <c r="E73" s="125"/>
      <c r="F73" s="126"/>
      <c r="G73" s="111">
        <f ca="1">IFERROR(NOW()-F73,"")</f>
        <v>45984.810567129629</v>
      </c>
      <c r="H73" s="126"/>
      <c r="I73" s="125" t="str">
        <f>IFERROR(VLOOKUP(D73,DB!A:F,6,0),"")</f>
        <v/>
      </c>
      <c r="J73" s="125" t="str">
        <f>IFERROR(VLOOKUP(D73,DB!A:G,7,0),"")</f>
        <v/>
      </c>
      <c r="K73" s="125"/>
      <c r="L73" s="125" t="str">
        <f>IFERROR(VLOOKUP(D73,DB!A:I,9,0),"")</f>
        <v/>
      </c>
    </row>
    <row r="74" spans="1:12">
      <c r="A74" s="109"/>
      <c r="B74" s="109"/>
      <c r="C74" s="109"/>
      <c r="D74" s="109"/>
      <c r="E74" s="109"/>
      <c r="F74" s="109"/>
      <c r="G74" s="109"/>
      <c r="H74" s="109"/>
      <c r="I74" s="109"/>
      <c r="J74" s="109"/>
      <c r="K74" s="109"/>
      <c r="L74" s="109"/>
    </row>
    <row r="75" spans="1:12">
      <c r="A75" s="109"/>
      <c r="B75" s="109"/>
      <c r="C75" s="109"/>
      <c r="D75" s="109"/>
      <c r="E75" s="109"/>
      <c r="F75" s="109"/>
      <c r="G75" s="109"/>
      <c r="H75" s="109"/>
      <c r="I75" s="109"/>
      <c r="J75" s="109"/>
      <c r="K75" s="109"/>
      <c r="L75" s="109"/>
    </row>
    <row r="76" spans="1:12">
      <c r="A76" s="109"/>
      <c r="B76" s="109"/>
      <c r="C76" s="109"/>
      <c r="D76" s="109"/>
      <c r="E76" s="109"/>
      <c r="F76" s="109"/>
      <c r="G76" s="109"/>
      <c r="H76" s="109"/>
      <c r="I76" s="109"/>
      <c r="J76" s="109"/>
      <c r="K76" s="109"/>
      <c r="L76" s="109"/>
    </row>
    <row r="77" spans="1:12">
      <c r="A77" s="109"/>
      <c r="B77" s="109"/>
      <c r="C77" s="109"/>
      <c r="D77" s="109"/>
      <c r="E77" s="109"/>
      <c r="F77" s="109"/>
      <c r="G77" s="109"/>
      <c r="H77" s="109"/>
      <c r="I77" s="109"/>
      <c r="J77" s="109"/>
      <c r="K77" s="109"/>
      <c r="L77" s="109"/>
    </row>
    <row r="78" spans="1:12">
      <c r="A78" s="109"/>
      <c r="B78" s="109"/>
      <c r="C78" s="109"/>
      <c r="D78" s="109"/>
      <c r="E78" s="109"/>
      <c r="F78" s="109"/>
      <c r="G78" s="109"/>
      <c r="H78" s="109"/>
      <c r="I78" s="109"/>
      <c r="J78" s="109"/>
      <c r="K78" s="109"/>
      <c r="L78" s="109"/>
    </row>
    <row r="79" spans="1:12">
      <c r="A79" s="109"/>
      <c r="B79" s="109"/>
      <c r="C79" s="109"/>
      <c r="D79" s="109"/>
      <c r="E79" s="109"/>
      <c r="F79" s="109"/>
      <c r="G79" s="109"/>
      <c r="H79" s="109"/>
      <c r="I79" s="109"/>
      <c r="J79" s="109"/>
      <c r="K79" s="109"/>
      <c r="L79" s="109"/>
    </row>
    <row r="80" spans="1:12">
      <c r="A80" s="109"/>
      <c r="B80" s="109"/>
      <c r="C80" s="109"/>
      <c r="D80" s="109"/>
      <c r="E80" s="109"/>
      <c r="F80" s="109"/>
      <c r="G80" s="109"/>
      <c r="H80" s="109"/>
      <c r="I80" s="109"/>
      <c r="J80" s="109"/>
      <c r="K80" s="109"/>
      <c r="L80" s="109"/>
    </row>
    <row r="81" spans="1:12">
      <c r="A81" s="109"/>
      <c r="B81" s="109"/>
      <c r="C81" s="109"/>
      <c r="D81" s="109"/>
      <c r="E81" s="109"/>
      <c r="F81" s="109"/>
      <c r="G81" s="109"/>
      <c r="H81" s="109"/>
      <c r="I81" s="109"/>
      <c r="J81" s="109"/>
      <c r="K81" s="109"/>
      <c r="L81" s="109"/>
    </row>
    <row r="82" spans="1:12">
      <c r="A82" s="109"/>
      <c r="B82" s="109"/>
      <c r="C82" s="109"/>
      <c r="D82" s="109"/>
      <c r="E82" s="109"/>
      <c r="F82" s="109"/>
      <c r="G82" s="109"/>
      <c r="H82" s="109"/>
      <c r="I82" s="109"/>
      <c r="J82" s="109"/>
      <c r="K82" s="109"/>
      <c r="L82" s="109"/>
    </row>
    <row r="83" spans="1:12">
      <c r="A83" s="109"/>
      <c r="B83" s="109"/>
      <c r="C83" s="109"/>
      <c r="D83" s="109"/>
      <c r="E83" s="109"/>
      <c r="F83" s="109"/>
      <c r="G83" s="109"/>
      <c r="H83" s="109"/>
      <c r="I83" s="109"/>
      <c r="J83" s="109"/>
      <c r="K83" s="109"/>
      <c r="L83" s="109"/>
    </row>
    <row r="84" spans="1:12">
      <c r="A84" s="109"/>
      <c r="B84" s="109"/>
      <c r="C84" s="109"/>
      <c r="D84" s="109"/>
      <c r="E84" s="109"/>
      <c r="F84" s="109"/>
      <c r="G84" s="109"/>
      <c r="H84" s="109"/>
      <c r="I84" s="109"/>
      <c r="J84" s="109"/>
      <c r="K84" s="109"/>
      <c r="L84" s="109"/>
    </row>
    <row r="85" spans="1:12">
      <c r="A85" s="109"/>
      <c r="B85" s="109"/>
      <c r="C85" s="109"/>
      <c r="D85" s="109"/>
      <c r="E85" s="109"/>
      <c r="F85" s="109"/>
      <c r="G85" s="109"/>
      <c r="H85" s="109"/>
      <c r="I85" s="109"/>
      <c r="J85" s="109"/>
      <c r="K85" s="109"/>
      <c r="L85" s="109"/>
    </row>
  </sheetData>
  <dataValidations count="2">
    <dataValidation allowBlank="1" showInputMessage="1" showErrorMessage="1" sqref="E1" xr:uid="{920C6338-E771-4DAE-8C89-92A9093EA4DE}"/>
    <dataValidation type="list" allowBlank="1" showInputMessage="1" showErrorMessage="1" sqref="E2:E7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5"/>
  <sheetViews>
    <sheetView workbookViewId="0">
      <selection activeCell="F3" sqref="F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ht="31.5" customHeight="1">
      <c r="A2" s="145" t="s">
        <v>39122</v>
      </c>
      <c r="B2" s="145" t="str">
        <f>IFERROR(VLOOKUP(D2,DB!A:K,11,0),"")</f>
        <v>R6</v>
      </c>
      <c r="C2" s="146">
        <v>1</v>
      </c>
      <c r="D2" s="145" t="s">
        <v>29382</v>
      </c>
      <c r="E2" s="109" t="s">
        <v>39021</v>
      </c>
      <c r="F2" s="150">
        <v>45984.782164351855</v>
      </c>
      <c r="G2" s="75">
        <f ca="1">IFERROR(NOW()-F2,"-")</f>
        <v>2.8402777774317656E-2</v>
      </c>
      <c r="H2" s="150">
        <v>45984.776423611111</v>
      </c>
      <c r="I2" s="145" t="str">
        <f>IFERROR(VLOOKUP(D2,DB!A:F,6,0),"")</f>
        <v>SCECO</v>
      </c>
      <c r="J2" s="145" t="str">
        <f>IFERROR(VLOOKUP(D2,DB!A:G,7,0),"")</f>
        <v>Dead</v>
      </c>
      <c r="K2" s="148" t="s">
        <v>39123</v>
      </c>
      <c r="L2" s="149" t="str">
        <f>IFERROR(VLOOKUP(D2,DB!A:I,9,0),"")</f>
        <v>Latis</v>
      </c>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44"/>
      <c r="B3" s="145" t="str">
        <f>IFERROR(VLOOKUP(D3,DB!A:K,11,0),"")</f>
        <v/>
      </c>
      <c r="C3" s="146"/>
      <c r="D3" s="145"/>
      <c r="E3" s="109"/>
      <c r="F3" s="147"/>
      <c r="G3" s="75">
        <f ca="1">IFERROR(NOW()-F3,"-")</f>
        <v>45984.810567129629</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5"/>
      <c r="E4" s="109"/>
      <c r="F4" s="147"/>
      <c r="G4" s="75">
        <f ca="1">IFERROR(NOW()-F4,"-")</f>
        <v>45984.810567129629</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3"/>
      <c r="E5" s="109"/>
      <c r="F5" s="147"/>
      <c r="G5" s="75">
        <f ca="1">IFERROR(NOW()-F5,"-")</f>
        <v>45984.810567129629</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45984.810567129629</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45984.810567129629</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45984.810567129629</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45984.810567129629</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45984.810567129629</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5"/>
      <c r="E11" s="109"/>
      <c r="F11" s="147"/>
      <c r="G11" s="75">
        <f ca="1">IFERROR(NOW()-F11,"-")</f>
        <v>45984.810567129629</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3"/>
      <c r="E12" s="109"/>
      <c r="F12" s="147"/>
      <c r="G12" s="75">
        <f ca="1">IFERROR(NOW()-F12,"-")</f>
        <v>45984.810567129629</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45984.810567129629</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45984.810567129629</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45984.810567129629</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45984.810567129629</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45984.810567129629</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45984.810567129629</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3"/>
      <c r="E19" s="109"/>
      <c r="F19" s="147"/>
      <c r="G19" s="75">
        <f ca="1">IFERROR(NOW()-F19,"-")</f>
        <v>45984.810567129629</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45984.810567129629</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45984.810567129629</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45984.810567129629</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45984.810567129629</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45984.810567129629</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45984.810567129629</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3"/>
      <c r="E26" s="109"/>
      <c r="F26" s="147"/>
      <c r="G26" s="75">
        <f ca="1">IFERROR(NOW()-F26,"-")</f>
        <v>45984.810567129629</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45984.810567129629</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45984.810567129629</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45984.810567129629</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45984.810567129629</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45984.810567129629</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45984.810567129629</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3"/>
      <c r="E33" s="109"/>
      <c r="F33" s="147"/>
      <c r="G33" s="75">
        <f ca="1">IFERROR(NOW()-F33,"-")</f>
        <v>45984.810567129629</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45984.810567129629</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45984.810567129629</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45984.810567129629</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45984.810567129629</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45984.810567129629</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45984.810567129629</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3"/>
      <c r="E40" s="109"/>
      <c r="F40" s="147"/>
      <c r="G40" s="75">
        <f ca="1">IFERROR(NOW()-F40,"-")</f>
        <v>45984.810567129629</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45984.810567129629</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45984.810567129629</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45984.810567129629</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45984.810567129629</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45984.810567129629</v>
      </c>
      <c r="H45" s="147"/>
      <c r="I45" s="145" t="str">
        <f>IFERROR(VLOOKUP(D45,DB!A:F,6,0),"")</f>
        <v/>
      </c>
      <c r="J45" s="145" t="str">
        <f>IFERROR(VLOOKUP(D45,DB!A:G,7,0),"")</f>
        <v/>
      </c>
      <c r="K45" s="148"/>
      <c r="L45" s="149"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2025-11-23T16:27:32Z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