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722" documentId="13_ncr:1_{F6CB121F-512D-4AA6-A0C1-0FB36C537598}" xr6:coauthVersionLast="47" xr6:coauthVersionMax="47" xr10:uidLastSave="{77FE7F04-4424-4220-BBEA-14FB2A062E07}"/>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<sst xmlns="http://schemas.openxmlformats.org/spreadsheetml/2006/main" count="179020" uniqueCount="39103">
  <si>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</si>
  <si>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</si>
  <si>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</si>
  <si>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</si>
  <si>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</si>
  <si>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</si>
  <si>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</si>
  <si>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</si>
  <si>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</si>
  <si>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</si>
  <si>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</si>
  <si>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</si>
  <si>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</si>
  <si>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</si>
  <si>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</si>
  <si>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</si>
  <si>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</si>
  <si>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</si>
  <si>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</si>
  <si>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</si>
  <si>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</si>
  <si>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</si>
  <si>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</si>
  <si>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</si>
  <si>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</si>
  <si>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</si>
  <si>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</si>
  <si>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</si>
  <si>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</si>
  <si>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</si>
  <si>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</si>
  <si>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</si>
  <si>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</si>
  <si>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</si>
  <si>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</si>
  <si>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</si>
  <si>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</si>
  <si>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</si>
  <si>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</si>
  <si>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</si>
  <si>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</si>
  <si>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</si>
  <si>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</si>
  <si>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</si>
  <si>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</si>
  <si>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</si>
  <si>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</si>
  <si>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</si>
  <si>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</si>
  <si>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</si>
  <si>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</si>
  <si>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</si>
  <si>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</si>
  <si>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</si>
  <si>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</si>
  <si>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</si>
  <si>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</si>
  <si>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</si>
  <si>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</si>
  <si>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</si>
  <si>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</si>
  <si>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</si>
  <si>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</si>
  <si>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</si>
  <si>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</si>
  <si>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</si>
  <si>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</si>
  <si>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</si>
  <si>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</si>
  <si>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</si>
  <si>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</si>
  <si>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</si>
  <si>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</si>
  <si>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</si>
  <si>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</si>
  <si>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</si>
  <si>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</si>
  <si>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</si>
  <si>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</si>
  <si>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</si>
  <si>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</si>
  <si>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</si>
  <si>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</si>
  <si>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</si>
  <si>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</si>
  <si>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</si>
  <si>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</si>
  <si>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</si>
  <si>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</si>
  <si>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</si>
  <si>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</si>
  <si>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</si>
  <si>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</si>
  <si>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</si>
  <si>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</si>
  <si>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</si>
  <si>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</si>
  <si>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</si>
  <si>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</si>
  <si>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</si>
  <si>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</si>
  <si>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</si>
  <si>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</si>
  <si>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</si>
  <si>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</si>
  <si>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</si>
  <si>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</si>
  <si>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</si>
  <si>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</si>
  <si>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</si>
  <si>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</si>
  <si>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</si>
  <si>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</si>
  <si>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</si>
  <si>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</si>
  <si>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</si>
  <si>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</si>
  <si>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</si>
  <si>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</si>
  <si>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</si>
  <si>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</si>
  <si>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</si>
  <si>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</si>
  <si>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</si>
  <si>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</si>
  <si>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</si>
  <si>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</si>
  <si>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</si>
  <si>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</si>
  <si>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</si>
  <si>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</si>
  <si>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</si>
  <si>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</si>
  <si>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</si>
  <si>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</si>
  <si>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</si>
  <si>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</si>
  <si>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</si>
  <si>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</si>
  <si>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</si>
  <si>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</si>
  <si>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</si>
  <si>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</si>
  <si>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</si>
  <si>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</si>
  <si>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</si>
  <si>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</si>
  <si>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</si>
  <si>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</si>
  <si>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</si>
  <si>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</si>
  <si>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</si>
  <si>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</si>
  <si>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</si>
  <si>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</si>
  <si>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</si>
  <si>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</si>
  <si>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</si>
  <si>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</si>
  <si>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</si>
  <si>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</si>
  <si>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</si>
  <si>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</si>
  <si>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</si>
  <si>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</si>
  <si>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</si>
  <si>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</si>
  <si>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</si>
  <si>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</si>
  <si>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</si>
  <si>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</si>
  <si>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</si>
  <si>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</si>
  <si>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</si>
  <si>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</si>
  <si>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</si>
  <si>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</si>
  <si>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</si>
  <si>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</si>
  <si>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</si>
  <si>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</si>
  <si>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</si>
  <si>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</si>
  <si>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</si>
  <si>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</si>
  <si>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</si>
  <si>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</si>
  <si>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</si>
  <si>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</si>
  <si>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</si>
  <si>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</si>
  <si>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</si>
  <si>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</si>
  <si>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</si>
  <si>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</si>
  <si>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</si>
  <si>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</si>
  <si>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</si>
  <si>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</si>
  <si>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</si>
  <si>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</si>
  <si>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</si>
  <si>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</si>
  <si>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</si>
  <si>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</si>
  <si>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</si>
  <si>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</si>
  <si>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</si>
  <si>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</si>
  <si>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</si>
  <si>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</si>
  <si>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</si>
  <si>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</si>
  <si>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</si>
  <si>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</si>
  <si>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</si>
  <si>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</si>
  <si>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</si>
  <si>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</si>
  <si>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</si>
  <si>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</si>
  <si>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</si>
  <si>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</si>
  <si>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</si>
  <si>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</si>
  <si>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</si>
  <si>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</si>
  <si>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</si>
  <si>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</si>
  <si>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</si>
  <si>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</si>
  <si>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</si>
  <si>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</si>
  <si>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</si>
  <si>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</si>
  <si>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</si>
  <si>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</si>
  <si>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</si>
  <si>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</si>
  <si>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</si>
  <si>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</si>
  <si>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</si>
  <si>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</si>
  <si>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</si>
  <si>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</si>
  <si>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</si>
  <si>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</si>
  <si>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</si>
  <si>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</si>
  <si>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</si>
  <si>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</si>
  <si>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</si>
  <si>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</si>
  <si>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</si>
  <si>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</si>
  <si>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</si>
  <si>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</si>
  <si>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</si>
  <si>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</si>
  <si>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</si>
  <si>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</si>
  <si>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</si>
  <si>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</si>
  <si>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</si>
  <si>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</si>
  <si>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</si>
  <si>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</si>
  <si>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</si>
  <si>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</si>
  <si>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</si>
  <si>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</si>
  <si>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</si>
  <si>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</si>
  <si>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</si>
  <si>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</si>
  <si>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</si>
  <si>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</si>
  <si>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</si>
  <si>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</si>
  <si>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</si>
  <si>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</si>
  <si>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</si>
  <si>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</si>
  <si>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</si>
  <si>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</si>
  <si>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</si>
  <si>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</si>
  <si>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</si>
  <si>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</si>
  <si>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</si>
  <si>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</si>
  <si>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</si>
  <si>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</si>
  <si>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</si>
  <si>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</si>
  <si>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</si>
  <si>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</si>
  <si>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</si>
  <si>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</si>
  <si>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</si>
  <si>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</si>
  <si>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</si>
  <si>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</si>
  <si>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</si>
  <si>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</si>
  <si>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</si>
  <si>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</si>
  <si>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</si>
  <si>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</si>
  <si>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</si>
  <si>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</si>
  <si>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</si>
  <si>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</si>
  <si>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</si>
  <si>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</si>
  <si>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</si>
  <si>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</si>
  <si>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</si>
  <si>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</si>
  <si>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</si>
  <si>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</si>
  <si>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</si>
  <si>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</si>
  <si>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</si>
  <si>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</si>
  <si>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</si>
  <si>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</si>
  <si>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</si>
  <si>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</si>
  <si>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</si>
  <si>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</si>
  <si>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</si>
  <si>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</si>
  <si>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</si>
  <si>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</si>
  <si>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</si>
  <si>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</si>
  <si>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</si>
  <si>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</si>
  <si>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</si>
  <si>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</si>
  <si>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</si>
  <si>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</si>
  <si>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</si>
  <si>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</si>
  <si>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</si>
  <si>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</si>
  <si>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</si>
  <si>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</si>
  <si>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</si>
  <si>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</si>
  <si>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</si>
  <si>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</si>
  <si>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</si>
  <si>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</si>
  <si>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</si>
  <si>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</si>
  <si>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</si>
  <si>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</si>
  <si>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</si>
  <si>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</si>
  <si>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</si>
  <si>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</si>
  <si>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</si>
  <si>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</si>
  <si>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</si>
  <si>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</si>
  <si>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</si>
  <si>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</si>
  <si>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</si>
  <si>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</si>
  <si>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</si>
  <si>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</si>
  <si>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</si>
  <si>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</si>
  <si>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</si>
  <si>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</si>
  <si>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</si>
  <si>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</si>
  <si>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</si>
  <si>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</si>
  <si>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</si>
  <si>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</si>
  <si>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</si>
  <si>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</si>
  <si>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</si>
  <si>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</si>
  <si>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</si>
  <si>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</si>
  <si>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</si>
  <si>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</si>
  <si>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</si>
  <si>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</si>
  <si>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</si>
  <si>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</si>
  <si>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</si>
  <si>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</si>
  <si>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</si>
  <si>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</si>
  <si>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</si>
  <si>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</si>
  <si>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</si>
  <si>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</si>
  <si>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</si>
  <si>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</si>
  <si>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</si>
  <si>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</si>
  <si>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</si>
  <si>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</si>
  <si>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</si>
  <si>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</si>
  <si>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</si>
  <si>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</si>
  <si>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</si>
  <si>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</si>
  <si>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</si>
  <si>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</si>
  <si>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</si>
  <si>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</si>
  <si>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</si>
  <si>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</si>
  <si>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</si>
  <si>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</si>
  <si>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</si>
  <si>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</si>
  <si>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</si>
  <si>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</si>
  <si>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</si>
  <si>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</si>
  <si>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</si>
  <si>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</si>
  <si>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</si>
  <si>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</si>
  <si>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</si>
  <si>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</si>
  <si>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</si>
  <si>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</si>
  <si>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</si>
  <si>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</si>
  <si>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</si>
  <si>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</si>
  <si>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</si>
  <si>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</si>
  <si>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</si>
  <si>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</si>
  <si>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</si>
  <si>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</si>
  <si>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</si>
  <si>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</si>
  <si>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</si>
  <si>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</si>
  <si>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</si>
  <si>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</si>
  <si>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</si>
  <si>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</si>
  <si>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</si>
  <si>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</si>
  <si>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</si>
  <si>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</si>
  <si>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</si>
  <si>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</si>
  <si>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</si>
  <si>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</si>
  <si>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</si>
  <si>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</si>
  <si>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</si>
  <si>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</si>
  <si>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</si>
  <si>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</si>
  <si>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</si>
  <si>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</si>
  <si>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</si>
  <si>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</si>
  <si>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</si>
  <si>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</si>
  <si>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</si>
  <si>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</si>
  <si>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</si>
  <si>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</si>
  <si>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</si>
  <si>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</si>
  <si>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</si>
  <si>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</si>
  <si>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</si>
  <si>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</si>
  <si>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</si>
  <si>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</si>
  <si>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</si>
  <si>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</si>
  <si>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</si>
  <si>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</si>
  <si>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</si>
  <si>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</si>
  <si>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</si>
  <si>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</si>
  <si>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</si>
  <si>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</si>
  <si>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</si>
  <si>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</si>
  <si>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</si>
  <si>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</si>
  <si>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</si>
  <si>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</si>
  <si>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</si>
  <si>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</si>
  <si>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</si>
  <si>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</si>
  <si>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</si>
  <si>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</si>
  <si>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</si>
  <si>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</si>
  <si>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</si>
  <si>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</si>
  <si>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</si>
  <si>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</si>
  <si>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</si>
  <si>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</si>
  <si>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</si>
  <si>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</si>
  <si>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</si>
  <si>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</si>
  <si>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</si>
  <si>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</si>
  <si>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</si>
  <si>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</si>
  <si>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</si>
  <si>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</si>
  <si>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</si>
  <si>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</si>
  <si>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</si>
  <si>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</si>
  <si>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</si>
  <si>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</si>
  <si>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</si>
  <si>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</si>
  <si>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</si>
  <si>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</si>
  <si>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</si>
  <si>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</si>
  <si>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</si>
  <si>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</si>
  <si>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</si>
  <si>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</si>
  <si>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</si>
  <si>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</si>
  <si>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</si>
  <si>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</si>
  <si>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</si>
  <si>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</si>
  <si>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</si>
  <si>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</si>
  <si>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</si>
  <si>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</si>
  <si>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</si>
  <si>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</si>
  <si>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</si>
  <si>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</si>
  <si>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</si>
  <si>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</si>
  <si>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</si>
  <si>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</si>
  <si>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</si>
  <si>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</si>
  <si>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</si>
  <si>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</si>
  <si>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</si>
  <si>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</si>
  <si>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</si>
  <si>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</si>
  <si>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</si>
  <si>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</si>
  <si>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</si>
  <si>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</si>
  <si>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</si>
  <si>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</si>
  <si>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</si>
  <si>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</si>
  <si>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</si>
  <si>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</si>
  <si>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</si>
  <si>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</si>
  <si>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</si>
  <si>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</si>
  <si>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</si>
  <si>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</si>
  <si>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</si>
  <si>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</si>
  <si>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</si>
  <si>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</si>
  <si>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</si>
  <si>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</si>
  <si>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</si>
  <si>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</si>
  <si>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</si>
  <si>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</si>
  <si>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</si>
  <si>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</si>
  <si>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</si>
  <si>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</si>
  <si>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</si>
  <si>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</si>
  <si>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</si>
  <si>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</si>
  <si>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</si>
  <si>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</si>
  <si>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</si>
  <si>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</si>
  <si>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</si>
  <si>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</si>
  <si>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</si>
  <si>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</si>
  <si>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</si>
  <si>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</si>
  <si>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</si>
  <si>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</si>
  <si>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</si>
  <si>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</si>
  <si>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</si>
  <si>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</si>
  <si>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</si>
  <si>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</si>
  <si>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</si>
  <si>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</si>
  <si>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</si>
  <si>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</si>
  <si>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</si>
  <si>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</si>
  <si>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</si>
  <si>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</si>
  <si>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</si>
  <si>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</si>
  <si>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</si>
  <si>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</si>
  <si>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</si>
  <si>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</si>
  <si>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</si>
  <si>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</si>
  <si>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</si>
  <si>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</si>
  <si>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</si>
  <si>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</si>
  <si>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</si>
  <si>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</si>
  <si>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</si>
  <si>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</si>
  <si>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</si>
  <si>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</si>
  <si>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</si>
  <si>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</si>
  <si>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</si>
  <si>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</si>
  <si>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</si>
  <si>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</si>
  <si>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</si>
  <si>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</si>
  <si>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</si>
  <si>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</si>
  <si>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</si>
  <si>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</si>
  <si>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</si>
  <si>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</si>
  <si>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</si>
  <si>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</si>
  <si>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</si>
  <si>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</si>
  <si>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</si>
  <si>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</si>
  <si>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</si>
  <si>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</si>
  <si>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</si>
  <si>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</si>
  <si>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</si>
  <si>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</si>
  <si>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</si>
  <si>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</si>
  <si>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</si>
  <si>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</si>
  <si>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</si>
  <si>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</si>
  <si>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</si>
  <si>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</si>
  <si>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</si>
  <si>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</si>
  <si>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</si>
  <si>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</si>
  <si>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</si>
  <si>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</si>
  <si>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</si>
  <si>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</si>
  <si>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</si>
  <si>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</si>
  <si>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</si>
  <si>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</si>
  <si>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</si>
  <si>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</si>
  <si>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</si>
  <si>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</si>
  <si>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</si>
  <si>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</si>
  <si>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</si>
  <si>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</si>
  <si>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</si>
  <si>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</si>
  <si>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</si>
  <si>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</si>
  <si>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</si>
  <si>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</si>
  <si>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</si>
  <si>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</si>
  <si>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</si>
  <si>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</si>
  <si>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</si>
  <si>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</si>
  <si>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</si>
  <si>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</si>
  <si>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</si>
  <si>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</si>
  <si>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</si>
  <si>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</si>
  <si>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</si>
  <si>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</si>
  <si>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</si>
  <si>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</si>
  <si>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</si>
  <si>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</si>
  <si>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</si>
  <si>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</si>
  <si>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</si>
  <si>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</si>
  <si>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</si>
  <si>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</si>
  <si>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</si>
  <si>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</si>
  <si>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</si>
  <si>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</si>
  <si>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</si>
  <si>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</si>
  <si>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</si>
  <si>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</si>
  <si>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</si>
  <si>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</si>
  <si>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</si>
  <si>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</si>
  <si>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</si>
  <si>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</si>
  <si>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</si>
  <si>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</si>
  <si>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</si>
  <si>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</si>
  <si>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</si>
  <si>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</si>
  <si>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</si>
  <si>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</si>
  <si>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</si>
  <si>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</si>
  <si>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</si>
  <si>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</si>
  <si>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</si>
  <si>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</si>
  <si>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</si>
  <si>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</si>
  <si>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</si>
  <si>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</si>
  <si>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</si>
  <si>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</si>
  <si>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</si>
  <si>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</si>
  <si>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</si>
  <si>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</si>
  <si>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</si>
  <si>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</si>
  <si>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</si>
  <si>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</si>
  <si>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</si>
  <si>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</si>
  <si>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</si>
  <si>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</si>
  <si>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</si>
  <si>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</si>
  <si>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</si>
  <si>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</si>
  <si>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</si>
  <si>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</si>
  <si>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</si>
  <si>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</si>
  <si>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</si>
  <si>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</si>
  <si>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</si>
  <si>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</si>
  <si>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</si>
  <si>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</si>
  <si>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</si>
  <si>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</si>
  <si>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</si>
  <si>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</si>
  <si>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</si>
  <si>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</si>
  <si>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</si>
  <si>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</si>
  <si>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</si>
  <si>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</si>
  <si>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</si>
  <si>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</si>
  <si>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</si>
  <si>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</si>
  <si>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</si>
  <si>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</si>
  <si>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</si>
  <si>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</si>
  <si>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</si>
  <si>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</si>
  <si>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</si>
  <si>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</si>
  <si>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</si>
  <si>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</si>
  <si>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</si>
  <si>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</si>
  <si>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</si>
  <si>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</si>
  <si>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</si>
  <si>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</si>
  <si>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</si>
  <si>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</si>
  <si>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</si>
  <si>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</si>
  <si>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</si>
  <si>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</si>
  <si>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</si>
  <si>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</si>
  <si>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</si>
  <si>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</si>
  <si>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</si>
  <si>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</si>
  <si>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</si>
  <si>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</si>
  <si>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</si>
  <si>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</si>
  <si>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</si>
  <si>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</si>
  <si>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</si>
  <si>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</si>
  <si>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</si>
  <si>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</si>
  <si>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</si>
  <si>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</si>
  <si>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</si>
  <si>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</si>
  <si>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</si>
  <si>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</si>
  <si>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</si>
  <si>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</si>
  <si>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</si>
  <si>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</si>
  <si>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</si>
  <si>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</si>
  <si>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</si>
  <si>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</si>
  <si>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</si>
  <si>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</si>
  <si>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</si>
  <si>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</si>
  <si>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</si>
  <si>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</si>
  <si>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</si>
  <si>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</si>
  <si>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</si>
  <si>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</si>
  <si>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</si>
  <si>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</si>
  <si>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</si>
  <si>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</si>
  <si>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</si>
  <si>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</si>
  <si>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</si>
  <si>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</si>
  <si>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</si>
  <si>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</si>
  <si>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</si>
  <si>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</si>
  <si>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</si>
  <si>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</si>
  <si>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</si>
  <si>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</si>
  <si>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</si>
  <si>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</si>
  <si>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</si>
  <si>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</si>
  <si>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</si>
  <si>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</si>
  <si>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</si>
  <si>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</si>
  <si>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</si>
  <si>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</si>
  <si>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</si>
  <si>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</si>
  <si>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</si>
  <si>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</si>
  <si>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</si>
  <si>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</si>
  <si>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</si>
  <si>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</si>
  <si>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</si>
  <si>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</si>
  <si>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</si>
  <si>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</si>
  <si>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</si>
  <si>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</si>
  <si>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</si>
  <si>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</si>
  <si>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</si>
  <si>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</si>
  <si>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</si>
  <si>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</si>
  <si>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</si>
  <si>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</si>
  <si>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</si>
  <si>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</si>
  <si>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</si>
  <si>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</si>
  <si>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</si>
  <si>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</si>
  <si>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</si>
  <si>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</si>
  <si>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</si>
  <si>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</si>
  <si>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</si>
  <si>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</si>
  <si>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</si>
  <si>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</si>
  <si>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</si>
  <si>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</si>
  <si>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</si>
  <si>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</si>
  <si>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</si>
  <si>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</si>
  <si>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</si>
  <si>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</si>
  <si>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</si>
  <si>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</si>
  <si>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</si>
  <si>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</si>
  <si>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</si>
  <si>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</si>
  <si>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</si>
  <si>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</si>
  <si>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</si>
  <si>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</si>
  <si>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</si>
  <si>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</si>
  <si>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</si>
  <si>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</si>
  <si>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</si>
  <si>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</si>
  <si>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</si>
  <si>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</si>
  <si>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</si>
  <si>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</si>
  <si>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</si>
  <si>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</si>
  <si>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</si>
  <si>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</si>
  <si>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</si>
  <si>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</si>
  <si>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</si>
  <si>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</si>
  <si>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</si>
  <si>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</si>
  <si>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</si>
  <si>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</si>
  <si>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</si>
  <si>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</si>
  <si>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</si>
  <si>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</si>
  <si>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</si>
  <si>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</si>
  <si>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</si>
  <si>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</si>
  <si>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</si>
  <si>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</si>
  <si>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</si>
  <si>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</si>
  <si>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</si>
  <si>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</si>
  <si>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</si>
  <si>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</si>
  <si>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</si>
  <si>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</si>
  <si>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</si>
  <si>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</si>
  <si>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</si>
  <si>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</si>
  <si>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</si>
  <si>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</si>
  <si>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</si>
  <si>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</si>
  <si>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</si>
  <si>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</si>
  <si>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</si>
  <si>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</si>
  <si>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</si>
  <si>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</si>
  <si>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</si>
  <si>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</si>
  <si>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</si>
  <si>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</si>
  <si>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</si>
  <si>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</si>
  <si>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</si>
  <si>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</si>
  <si>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</si>
  <si>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</si>
  <si>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</si>
  <si>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</si>
  <si>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</si>
  <si>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</si>
  <si>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</si>
  <si>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</si>
  <si>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</si>
  <si>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</si>
  <si>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</si>
  <si>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</si>
  <si>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</si>
  <si>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</si>
  <si>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</si>
  <si>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</si>
  <si>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</si>
  <si>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</si>
  <si>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</si>
  <si>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</si>
  <si>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</si>
  <si>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</si>
  <si>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</si>
  <si>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</si>
  <si>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</si>
  <si>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</si>
  <si>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</si>
  <si>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</si>
  <si>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</si>
  <si>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</si>
  <si>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</si>
  <si>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</si>
  <si>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</si>
  <si>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</si>
  <si>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</si>
  <si>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</si>
  <si>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</si>
  <si>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</si>
  <si>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</si>
  <si>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</si>
  <si>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</si>
  <si>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</si>
  <si>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</si>
  <si>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</si>
  <si>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</si>
  <si>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</si>
  <si>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</si>
  <si>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</si>
  <si>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</si>
  <si>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</si>
  <si>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</si>
  <si>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</si>
  <si>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</si>
  <si>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</si>
  <si>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</si>
  <si>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</si>
  <si>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</si>
  <si>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</si>
  <si>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</si>
  <si>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</si>
  <si>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</si>
  <si>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</si>
  <si>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</si>
  <si>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</si>
  <si>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</si>
  <si>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</si>
  <si>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</si>
  <si>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</si>
  <si>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</si>
  <si>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</si>
  <si>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</si>
  <si>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</si>
  <si>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</si>
  <si>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</si>
  <si>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</si>
  <si>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</si>
  <si>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</si>
  <si>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</si>
  <si>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</si>
  <si>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</si>
  <si>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</si>
  <si>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</si>
  <si>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</si>
  <si>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</si>
  <si>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</si>
  <si>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</si>
  <si>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</si>
  <si>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</si>
  <si>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</si>
  <si>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</si>
  <si>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</si>
  <si>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</si>
  <si>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</si>
  <si>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</si>
  <si>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</si>
  <si>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</si>
  <si>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</si>
  <si>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</si>
  <si>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</si>
  <si>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</si>
  <si>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</si>
  <si>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</si>
  <si>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</si>
  <si>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</si>
  <si>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</si>
  <si>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</si>
  <si>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</si>
  <si>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</si>
  <si>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</si>
  <si>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</si>
  <si>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</si>
  <si>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</si>
  <si>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</si>
  <si>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</si>
  <si>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</si>
  <si>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</si>
  <si>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</si>
  <si>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</si>
  <si>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</si>
  <si>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</si>
  <si>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</si>
  <si>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</si>
  <si>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</si>
  <si>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</si>
  <si>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</si>
  <si>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</si>
  <si>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</si>
  <si>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</si>
  <si>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</si>
  <si>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</si>
  <si>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</si>
  <si>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</si>
  <si>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</si>
  <si>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</si>
  <si>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</si>
  <si>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</si>
  <si>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</si>
  <si>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</si>
  <si>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</si>
  <si>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</si>
  <si>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</si>
  <si>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</si>
  <si>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</si>
  <si>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</si>
  <si>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</si>
  <si>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</si>
  <si>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</si>
  <si>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</si>
  <si>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</si>
  <si>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</si>
  <si>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</si>
  <si>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</si>
  <si>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</si>
  <si>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</si>
  <si>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</si>
  <si>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</si>
  <si>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</si>
  <si>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</si>
  <si>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</si>
  <si>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</si>
  <si>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</si>
  <si>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</si>
  <si>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</si>
  <si>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</si>
  <si>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</si>
  <si>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</si>
  <si>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</si>
  <si>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</si>
  <si>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</si>
  <si>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</si>
  <si>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</si>
  <si>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</si>
  <si>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</si>
  <si>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</si>
  <si>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</si>
  <si>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</si>
  <si>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</si>
  <si>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</si>
  <si>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</si>
  <si>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</si>
  <si>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</si>
  <si>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</si>
  <si>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</si>
  <si>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</si>
  <si>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</si>
  <si>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</si>
  <si>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</si>
  <si>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</si>
  <si>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</si>
  <si>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</si>
  <si>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</si>
  <si>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</si>
  <si>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</si>
  <si>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</si>
  <si>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</si>
  <si>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</si>
  <si>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</si>
  <si>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</si>
  <si>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</si>
  <si>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</si>
  <si>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</si>
  <si>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</si>
  <si>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</si>
  <si>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</si>
  <si>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</si>
  <si>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</si>
  <si>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</si>
  <si>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</si>
  <si>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</si>
  <si>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</si>
  <si>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</si>
  <si>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</si>
  <si>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</si>
  <si>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</si>
  <si>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</si>
  <si>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</si>
  <si>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</si>
  <si>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</si>
  <si>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</si>
  <si>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</si>
  <si>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</si>
  <si>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</si>
  <si>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</si>
  <si>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</si>
  <si>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</si>
  <si>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</si>
  <si>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</si>
  <si>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</si>
  <si>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</si>
  <si>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</si>
  <si>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</si>
  <si>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</si>
  <si>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</si>
  <si>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</si>
  <si>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</si>
  <si>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</si>
  <si>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</si>
  <si>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</si>
  <si>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</si>
  <si>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</si>
  <si>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</si>
  <si>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</si>
  <si>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</si>
  <si>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</si>
  <si>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</si>
  <si>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</si>
  <si>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</si>
  <si>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</si>
  <si>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</si>
  <si>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</si>
  <si>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</si>
  <si>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</si>
  <si>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</si>
  <si>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</si>
  <si>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</si>
  <si>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</si>
  <si>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</si>
  <si>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</si>
  <si>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</si>
  <si>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</si>
  <si>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</si>
  <si>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</si>
  <si>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</si>
  <si>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</si>
  <si>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</si>
  <si>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</si>
  <si>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</si>
  <si>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</si>
  <si>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</si>
  <si>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</si>
  <si>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</si>
  <si>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</si>
  <si>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</si>
  <si>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</si>
  <si>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</si>
  <si>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</si>
  <si>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</si>
  <si>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</si>
  <si>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</si>
  <si>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</si>
  <si>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</si>
  <si>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</si>
  <si>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</si>
  <si>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</si>
  <si>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</si>
  <si>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</si>
  <si>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</si>
  <si>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</si>
  <si>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</si>
  <si>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</si>
  <si>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</si>
  <si>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</si>
  <si>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</si>
  <si>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</si>
  <si>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</si>
  <si>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</si>
  <si>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</si>
  <si>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</si>
  <si>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</si>
  <si>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</si>
  <si>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</si>
  <si>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</si>
  <si>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</si>
  <si>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</si>
  <si>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</si>
  <si>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</si>
  <si>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</si>
  <si>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</si>
  <si>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</si>
  <si>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</si>
  <si>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</si>
  <si>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</si>
  <si>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</si>
  <si>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</si>
  <si>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</si>
  <si>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</si>
  <si>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</si>
  <si>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</si>
  <si>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</si>
  <si>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</si>
  <si>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</si>
  <si>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</si>
  <si>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</si>
  <si>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</si>
  <si>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</si>
  <si>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</si>
  <si>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</si>
  <si>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</si>
  <si>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</si>
  <si>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</si>
  <si>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</si>
  <si>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</si>
  <si>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</si>
  <si>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</si>
  <si>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</si>
  <si>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</si>
  <si>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</si>
  <si>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</si>
  <si>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</si>
  <si>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</si>
  <si>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</si>
  <si>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</si>
  <si>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</si>
  <si>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</si>
  <si>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</si>
  <si>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</si>
  <si>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</si>
  <si>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</si>
  <si>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</si>
  <si>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</si>
  <si>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</si>
  <si>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</si>
  <si>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</si>
  <si>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</si>
  <si>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</si>
  <si>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</si>
  <si>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</si>
  <si>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</si>
  <si>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</si>
  <si>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</si>
  <si>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</si>
  <si>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</si>
  <si>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</si>
  <si>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</si>
  <si>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</si>
  <si>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</si>
  <si>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</si>
  <si>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</si>
  <si>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</si>
  <si>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</si>
  <si>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</si>
  <si>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</si>
  <si>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</si>
  <si>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</si>
  <si>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</si>
  <si>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</si>
  <si>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</si>
  <si>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</si>
  <si>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</si>
  <si>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</si>
  <si>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</si>
  <si>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</si>
  <si>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</si>
  <si>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</si>
  <si>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</si>
  <si>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</si>
  <si>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</si>
  <si>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</si>
  <si>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</si>
  <si>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</si>
  <si>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</si>
  <si>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</si>
  <si>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</si>
  <si>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</si>
  <si>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</si>
  <si>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</si>
  <si>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</si>
  <si>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</si>
  <si>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</si>
  <si>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</si>
  <si>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</si>
  <si>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</si>
  <si>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</si>
  <si>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</si>
  <si>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</si>
  <si>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</si>
  <si>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</si>
  <si>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</si>
  <si>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</si>
  <si>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</si>
  <si>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</si>
  <si>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</si>
  <si>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</si>
  <si>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</si>
  <si>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</si>
  <si>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</si>
  <si>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</si>
  <si>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</si>
  <si>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</si>
  <si>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</si>
  <si>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</si>
  <si>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</si>
  <si>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</si>
  <si>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</si>
  <si>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</si>
  <si>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</si>
  <si>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</si>
  <si>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</si>
  <si>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</si>
  <si>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</si>
  <si>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</si>
  <si>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</si>
  <si>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</si>
  <si>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</si>
  <si>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</si>
  <si>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</si>
  <si>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</si>
  <si>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</si>
  <si>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</si>
  <si>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</si>
  <si>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</si>
  <si>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</si>
  <si>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</si>
  <si>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</si>
  <si>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</si>
  <si>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</si>
  <si>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</si>
  <si>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</si>
  <si>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</si>
  <si>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</si>
  <si>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</si>
  <si>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</si>
  <si>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</si>
  <si>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</si>
  <si>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</si>
  <si>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</si>
  <si>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</si>
  <si>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</si>
  <si>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</si>
  <si>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</si>
  <si>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</si>
  <si>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</si>
  <si>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</si>
  <si>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</si>
  <si>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</si>
  <si>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</si>
  <si>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</si>
  <si>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</si>
  <si>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</si>
  <si>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</si>
  <si>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</si>
  <si>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</si>
  <si>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</si>
  <si>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</si>
  <si>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</si>
  <si>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</si>
  <si>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</si>
  <si>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</si>
  <si>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</si>
  <si>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</si>
  <si>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</si>
  <si>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</si>
  <si>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</si>
  <si>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</si>
  <si>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</si>
  <si>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</si>
  <si>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</si>
  <si>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</si>
  <si>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</si>
  <si>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</si>
  <si>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</si>
  <si>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</si>
  <si>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</si>
  <si>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</si>
  <si>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</si>
  <si>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</si>
  <si>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</si>
  <si>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</si>
  <si>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</si>
  <si>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</si>
  <si>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</si>
  <si>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</si>
  <si>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</si>
  <si>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</si>
  <si>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</si>
  <si>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</si>
  <si>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</si>
  <si>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</si>
  <si>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</si>
  <si>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</si>
  <si>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</si>
  <si>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</si>
  <si>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</si>
  <si>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</si>
  <si>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</si>
  <si>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</si>
  <si>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</si>
  <si>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</si>
  <si>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</si>
  <si>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</si>
  <si>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</si>
  <si>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</si>
  <si>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</si>
  <si>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</si>
  <si>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</si>
  <si>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</si>
  <si>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</si>
  <si>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</si>
  <si>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</si>
  <si>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</si>
  <si>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</si>
  <si>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</si>
  <si>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</si>
  <si>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</si>
  <si>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</si>
  <si>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</si>
  <si>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</si>
  <si>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</si>
  <si>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</si>
  <si>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</si>
  <si>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</si>
  <si>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</si>
  <si>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</si>
  <si>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</si>
  <si>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</si>
  <si>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</si>
  <si>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</si>
  <si>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</si>
  <si>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</si>
  <si>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</si>
  <si>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</si>
  <si>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</si>
  <si>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</si>
  <si>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</si>
  <si>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</si>
  <si>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</si>
  <si>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</si>
  <si>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</si>
  <si>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</si>
  <si>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</si>
  <si>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</si>
  <si>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</si>
  <si>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</si>
  <si>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</si>
  <si>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</si>
  <si>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</si>
  <si>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</si>
  <si>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</si>
  <si>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</si>
  <si>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</si>
  <si>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</si>
  <si>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</si>
  <si>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</si>
  <si>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</si>
  <si>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</si>
  <si>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</si>
  <si>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</si>
  <si>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</si>
  <si>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</si>
  <si>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</si>
  <si>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</si>
  <si>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</si>
  <si>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</si>
  <si>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</si>
  <si>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</si>
  <si>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</si>
  <si>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</si>
  <si>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</si>
  <si>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</si>
  <si>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</si>
  <si>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</si>
  <si>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</si>
  <si>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</si>
  <si>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</si>
  <si>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</si>
  <si>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</si>
  <si>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</si>
  <si>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</si>
  <si>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</si>
  <si>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</si>
  <si>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</si>
  <si>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</si>
  <si>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</si>
  <si>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</si>
  <si>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</si>
  <si>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</si>
  <si>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</si>
  <si>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</si>
  <si>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</si>
  <si>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</si>
  <si>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</si>
  <si>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</si>
  <si>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</si>
  <si>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</si>
  <si>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</si>
  <si>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</si>
  <si>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</si>
  <si>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</si>
  <si>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</si>
  <si>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</si>
  <si>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</si>
  <si>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</si>
  <si>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</si>
  <si>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</si>
  <si>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</si>
  <si>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</si>
  <si>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</si>
  <si>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</si>
  <si>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</si>
  <si>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</si>
  <si>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</si>
  <si>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</si>
  <si>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</si>
  <si>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</si>
  <si>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</si>
  <si>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</si>
  <si>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</si>
  <si>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</si>
  <si>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</si>
  <si>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</si>
  <si>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</si>
  <si>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</si>
  <si>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</si>
  <si>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</si>
  <si>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</si>
  <si>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</si>
  <si>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</si>
  <si>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</si>
  <si>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</si>
  <si>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</si>
  <si>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</si>
  <si>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</si>
  <si>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</si>
  <si>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</si>
  <si>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</si>
  <si>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</si>
  <si>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</si>
  <si>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</si>
  <si>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</si>
  <si>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</si>
  <si>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</si>
  <si>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</si>
  <si>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</si>
  <si>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</si>
  <si>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</si>
  <si>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</si>
  <si>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</si>
  <si>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</si>
  <si>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</si>
  <si>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</si>
  <si>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</si>
  <si>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</si>
  <si>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</si>
  <si>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</si>
  <si>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</si>
  <si>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</si>
  <si>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</si>
  <si>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</si>
  <si>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</si>
  <si>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</si>
  <si>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</si>
  <si>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</si>
  <si>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</si>
  <si>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</si>
  <si>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</si>
  <si>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</si>
  <si>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</si>
  <si>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</si>
  <si>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</si>
  <si>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</si>
  <si>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</si>
  <si>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</si>
  <si>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</si>
  <si>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</si>
  <si>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</si>
  <si>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</si>
  <si>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</si>
  <si>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</si>
  <si>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</si>
  <si>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</si>
  <si>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</si>
  <si>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</si>
  <si>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</si>
  <si>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</si>
  <si>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</si>
  <si>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</si>
  <si>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</si>
  <si>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</si>
  <si>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</si>
  <si>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</si>
  <si>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</si>
  <si>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</si>
  <si>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</si>
  <si>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</si>
  <si>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</si>
  <si>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</si>
  <si>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</si>
  <si>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</si>
  <si>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</si>
  <si>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</si>
  <si>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</si>
  <si>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</si>
  <si>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</si>
  <si>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</si>
  <si>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</si>
  <si>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</si>
  <si>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</si>
  <si>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</si>
  <si>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</si>
  <si>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</si>
  <si>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</si>
  <si>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</si>
  <si>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</si>
  <si>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</si>
  <si>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</si>
  <si>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</si>
  <si>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</si>
  <si>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</si>
  <si>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</si>
  <si>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</si>
  <si>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</si>
  <si>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</si>
  <si>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</si>
  <si>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</si>
  <si>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</si>
  <si>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</si>
  <si>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</si>
  <si>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</si>
  <si>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</si>
  <si>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</si>
  <si>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</si>
  <si>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</si>
  <si>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</si>
  <si>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</si>
  <si>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</si>
  <si>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</si>
  <si>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</si>
  <si>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</si>
  <si>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</si>
  <si>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</si>
  <si>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</si>
  <si>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</si>
  <si>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</si>
  <si>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</si>
  <si>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</si>
  <si>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</si>
  <si>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</si>
  <si>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</si>
  <si>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</si>
  <si>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</si>
  <si>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</si>
  <si>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</si>
  <si>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</si>
  <si>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</si>
  <si>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</si>
  <si>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</si>
  <si>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</si>
  <si>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</si>
  <si>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</si>
  <si>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</si>
  <si>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</si>
  <si>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</si>
  <si>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</si>
  <si>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</si>
  <si>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</si>
  <si>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</si>
  <si>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</si>
  <si>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</si>
  <si>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</si>
  <si>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</si>
  <si>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</si>
  <si>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</si>
  <si>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</si>
  <si>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</si>
  <si>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</si>
  <si>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</si>
  <si>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</si>
  <si>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</si>
  <si>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</si>
  <si>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</si>
  <si>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</si>
  <si>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</si>
  <si>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</si>
  <si>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</si>
  <si>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</si>
  <si>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</si>
  <si>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</si>
  <si>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</si>
  <si>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</si>
  <si>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</si>
  <si>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</si>
  <si>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</si>
  <si>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</si>
  <si>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</si>
  <si>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</si>
  <si>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</si>
  <si>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</si>
  <si>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</si>
  <si>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</si>
  <si>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</si>
  <si>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</si>
  <si>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</si>
  <si>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</si>
  <si>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</si>
  <si>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</si>
  <si>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</si>
  <si>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</si>
  <si>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</si>
  <si>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</si>
  <si>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</si>
  <si>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</si>
  <si>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</si>
  <si>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</si>
  <si>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</si>
  <si>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</si>
  <si>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</si>
  <si>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</si>
  <si>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</si>
  <si>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</si>
  <si>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</si>
  <si>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</si>
  <si>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</si>
  <si>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</si>
  <si>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</si>
  <si>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</si>
  <si>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</si>
  <si>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</si>
  <si>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</si>
  <si>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</si>
  <si>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</si>
  <si>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</si>
  <si>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</si>
  <si>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</si>
  <si>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</si>
  <si>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</si>
  <si>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</si>
  <si>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</si>
  <si>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</si>
  <si>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</si>
  <si>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</si>
  <si>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</si>
  <si>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</si>
  <si>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</si>
  <si>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</si>
  <si>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</si>
  <si>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</si>
  <si>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</si>
  <si>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</si>
  <si>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</si>
  <si>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</si>
  <si>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</si>
  <si>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</si>
  <si>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</si>
  <si>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</si>
  <si>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</si>
  <si>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</si>
  <si>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</si>
  <si>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</si>
  <si>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</si>
  <si>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</si>
  <si>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</si>
  <si>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</si>
  <si>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</si>
  <si>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</si>
  <si>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</si>
  <si>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</si>
  <si>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</si>
  <si>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</si>
  <si>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</si>
  <si>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</si>
  <si>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</si>
  <si>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</si>
  <si>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</si>
  <si>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</si>
  <si>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</si>
  <si>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</si>
  <si>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</si>
  <si>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</si>
  <si>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</si>
  <si>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</si>
  <si>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</si>
  <si>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</si>
  <si>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</si>
  <si>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</si>
  <si>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</si>
  <si>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</si>
  <si>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</si>
  <si>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</si>
  <si>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</si>
  <si>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</si>
  <si>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</si>
  <si>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</si>
  <si>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</si>
  <si>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</si>
  <si>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</si>
  <si>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</si>
  <si>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</si>
  <si>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</si>
  <si>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</si>
  <si>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</si>
  <si>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</si>
  <si>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</si>
  <si>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</si>
  <si>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</si>
  <si>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</si>
  <si>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</si>
  <si>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</si>
  <si>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</si>
  <si>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</si>
  <si>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</si>
  <si>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</si>
  <si>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</si>
  <si>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</si>
  <si>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</si>
  <si>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</si>
  <si>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</si>
  <si>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</si>
  <si>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</si>
  <si>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</si>
  <si>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</si>
  <si>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</si>
  <si>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</si>
  <si>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</si>
  <si>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</si>
  <si>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</si>
  <si>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</si>
  <si>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</si>
  <si>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</si>
  <si>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</si>
  <si>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</si>
  <si>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</si>
  <si>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</si>
  <si>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</si>
  <si>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</si>
  <si>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</si>
  <si>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</si>
  <si>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</si>
  <si>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</si>
  <si>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</si>
  <si>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</si>
  <si>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</si>
  <si>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</si>
  <si>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</si>
  <si>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</si>
  <si>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</si>
  <si>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</si>
  <si>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</si>
  <si>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</si>
  <si>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</si>
  <si>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</si>
  <si>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</si>
  <si>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</si>
  <si>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</si>
  <si>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</si>
  <si>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</si>
  <si>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</si>
  <si>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</si>
  <si>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</si>
  <si>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</si>
  <si>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</si>
  <si>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</si>
  <si>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</si>
  <si>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</si>
  <si>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</si>
  <si>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</si>
  <si>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</si>
  <si>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</si>
  <si>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</si>
  <si>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</si>
  <si>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</si>
  <si>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</si>
  <si>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</si>
  <si>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</si>
  <si>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</si>
  <si>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</si>
  <si>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</si>
  <si>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</si>
  <si>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</si>
  <si>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</si>
  <si>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</si>
  <si>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</si>
  <si>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</si>
  <si>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</si>
  <si>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</si>
  <si>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</si>
  <si>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</si>
  <si>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</si>
  <si>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</si>
  <si>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</si>
  <si>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</si>
  <si>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</si>
  <si>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</si>
  <si>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</si>
  <si>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</si>
  <si>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</si>
  <si>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</si>
  <si>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</si>
  <si>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</si>
  <si>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</si>
  <si>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</si>
  <si>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</si>
  <si>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</si>
  <si>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</si>
  <si>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</si>
  <si>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</si>
  <si>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</si>
  <si>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</si>
  <si>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</si>
  <si>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</si>
  <si>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</si>
  <si>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</si>
  <si>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</si>
  <si>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</si>
  <si>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</si>
  <si>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</si>
  <si>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</si>
  <si>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</si>
  <si>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</si>
  <si>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</si>
  <si>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</si>
  <si>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</si>
  <si>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</si>
  <si>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</si>
  <si>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</si>
  <si>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</si>
  <si>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</si>
  <si>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</si>
  <si>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</si>
  <si>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</si>
  <si>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</si>
  <si>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</si>
  <si>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</si>
  <si>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</si>
  <si>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</si>
  <si>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</si>
  <si>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</si>
  <si>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</si>
  <si>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</si>
  <si>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</si>
  <si>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</si>
  <si>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</si>
  <si>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</si>
  <si>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</si>
  <si>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</si>
  <si>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</si>
  <si>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</si>
  <si>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</si>
  <si>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</si>
  <si>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</si>
  <si>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</si>
  <si>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</si>
  <si>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</si>
  <si>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</si>
  <si>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</si>
  <si>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</si>
  <si>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</si>
  <si>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</si>
  <si>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</si>
  <si>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</si>
  <si>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</si>
  <si>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</si>
  <si>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</si>
  <si>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</si>
  <si>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</si>
  <si>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</si>
  <si>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</si>
  <si>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</si>
  <si>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</si>
  <si>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</si>
  <si>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</si>
  <si>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</si>
  <si>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</si>
  <si>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</si>
  <si>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</si>
  <si>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</si>
  <si>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</si>
  <si>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</si>
  <si>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</si>
  <si>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</si>
  <si>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</si>
  <si>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</si>
  <si>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</si>
  <si>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</si>
  <si>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</si>
  <si>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</si>
  <si>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</si>
  <si>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</si>
  <si>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</si>
  <si>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</si>
  <si>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</si>
  <si>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</si>
  <si>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</si>
  <si>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</si>
  <si>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</si>
  <si>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</si>
  <si>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</si>
  <si>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</si>
  <si>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</si>
  <si>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</si>
  <si>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</si>
  <si>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</si>
  <si>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</si>
  <si>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</si>
  <si>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</si>
  <si>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</si>
  <si>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</si>
  <si>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</si>
  <si>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</si>
  <si>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</si>
  <si>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</si>
  <si>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</si>
  <si>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</si>
  <si>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</si>
  <si>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</si>
  <si>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</si>
  <si>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</si>
  <si>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</si>
  <si>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</si>
  <si>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</si>
  <si>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</si>
  <si>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</si>
  <si>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</si>
  <si>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</si>
  <si>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</si>
  <si>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</si>
  <si>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</si>
  <si>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</si>
  <si>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</si>
  <si>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</si>
  <si>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</si>
  <si>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</si>
  <si>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</si>
  <si>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</si>
  <si>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</si>
  <si>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</si>
  <si>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</si>
  <si>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</si>
  <si>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</si>
  <si>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</si>
  <si>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</si>
  <si>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</si>
  <si>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</si>
  <si>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</si>
  <si>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</si>
  <si>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</si>
  <si>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</si>
  <si>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</si>
  <si>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</si>
  <si>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</si>
  <si>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</si>
  <si>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</si>
  <si>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</si>
  <si>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</si>
  <si>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</si>
  <si>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</si>
  <si>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</si>
  <si>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</si>
  <si>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</si>
  <si>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</si>
  <si>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</si>
  <si>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</si>
  <si>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</si>
  <si>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</si>
  <si>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</si>
  <si>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</si>
  <si>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</si>
  <si>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</si>
  <si>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</si>
  <si>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</si>
  <si>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</si>
  <si>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</si>
  <si>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</si>
  <si>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</si>
  <si>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</si>
  <si>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</si>
  <si>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</si>
  <si>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</si>
  <si>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</si>
  <si>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</si>
  <si>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</si>
  <si>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</si>
  <si>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</si>
  <si>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</si>
  <si>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</si>
  <si>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</si>
  <si>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</si>
  <si>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</si>
  <si>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</si>
  <si>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</si>
  <si>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</si>
  <si>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</si>
  <si>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</si>
  <si>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</si>
  <si>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</si>
  <si>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</si>
  <si>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</si>
  <si>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</si>
  <si>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</si>
  <si>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</si>
  <si>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</si>
  <si>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</si>
  <si>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</si>
  <si>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</si>
  <si>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</si>
  <si>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</si>
  <si>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</si>
  <si>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</si>
  <si>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</si>
  <si>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</si>
  <si>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</si>
  <si>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</si>
  <si>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</si>
  <si>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</si>
  <si>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</si>
  <si>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</si>
  <si>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</si>
  <si>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</si>
  <si>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</si>
  <si>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</si>
  <si>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</si>
  <si>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</si>
  <si>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</si>
  <si>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</si>
  <si>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</si>
  <si>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</si>
  <si>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</si>
  <si>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</si>
  <si>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</si>
  <si>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</si>
  <si>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</si>
  <si>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</si>
  <si>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</si>
  <si>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</si>
  <si>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</si>
  <si>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</si>
  <si>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</si>
  <si>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</si>
  <si>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</si>
  <si>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</si>
  <si>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</si>
  <si>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</si>
  <si>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</si>
  <si>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</si>
  <si>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</si>
  <si>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</si>
  <si>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</si>
  <si>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</si>
  <si>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</si>
  <si>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</si>
  <si>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</si>
  <si>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</si>
  <si>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</si>
  <si>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</si>
  <si>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</si>
  <si>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</si>
  <si>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</si>
  <si>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</si>
  <si>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</si>
  <si>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</si>
  <si>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</si>
  <si>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</si>
  <si>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</si>
  <si>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</si>
  <si>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</si>
  <si>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</si>
  <si>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</si>
  <si>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</si>
  <si>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</si>
  <si>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</si>
  <si>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</si>
  <si>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</si>
  <si>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</si>
  <si>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</si>
  <si>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</si>
  <si>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</si>
  <si>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</si>
  <si>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</si>
  <si>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</si>
  <si>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</si>
  <si>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</si>
  <si>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</si>
  <si>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</si>
  <si>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</si>
  <si>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</si>
  <si>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</si>
  <si>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</si>
  <si>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</si>
  <si>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</si>
  <si>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</si>
  <si>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</si>
  <si>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</si>
  <si>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</si>
  <si>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</si>
  <si>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</si>
  <si>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</si>
  <si>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</si>
  <si>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</si>
  <si>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</si>
  <si>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</si>
  <si>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</si>
  <si>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</si>
  <si>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</si>
  <si>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</si>
  <si>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</si>
  <si>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</si>
  <si>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</si>
  <si>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</si>
  <si>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</si>
  <si>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</si>
  <si>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</si>
  <si>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</si>
  <si>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</si>
  <si>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</si>
  <si>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</si>
  <si>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</si>
  <si>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</si>
  <si>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</si>
  <si>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</si>
  <si>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</si>
  <si>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</si>
  <si>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</si>
  <si>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</si>
  <si>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</si>
  <si>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</si>
  <si>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</si>
  <si>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</si>
  <si>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</si>
  <si>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</si>
  <si>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</si>
  <si>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</si>
  <si>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</si>
  <si>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</si>
  <si>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</si>
  <si>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</si>
  <si>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</si>
  <si>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</si>
  <si>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</si>
  <si>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</si>
  <si>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</si>
  <si>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</si>
  <si>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</si>
  <si>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</si>
  <si>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</si>
  <si>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</si>
  <si>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</si>
  <si>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</si>
  <si>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</si>
  <si>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</si>
  <si>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</si>
  <si>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</si>
  <si>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</si>
  <si>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</si>
  <si>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</si>
  <si>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</si>
  <si>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</si>
  <si>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</si>
  <si>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</si>
  <si>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</si>
  <si>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</si>
  <si>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</si>
  <si>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</si>
  <si>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</si>
  <si>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</si>
  <si>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</si>
  <si>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</si>
  <si>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</si>
  <si>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</si>
  <si>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</si>
  <si>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</si>
  <si>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</si>
  <si>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</si>
  <si>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</si>
  <si>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</si>
  <si>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</si>
  <si>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</si>
  <si>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</si>
  <si>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</si>
  <si>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</si>
  <si>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</si>
  <si>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</si>
  <si>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</si>
  <si>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</si>
  <si>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</si>
  <si>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</si>
  <si>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</si>
  <si>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</si>
  <si>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</si>
  <si>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</si>
  <si>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</si>
  <si>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</si>
  <si>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</si>
  <si>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</si>
  <si>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</si>
  <si>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</si>
  <si>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</si>
  <si>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</si>
  <si>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</si>
  <si>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</si>
  <si>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</si>
  <si>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</si>
  <si>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</si>
  <si>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</si>
  <si>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</si>
  <si>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</si>
  <si>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</si>
  <si>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</si>
  <si>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</si>
  <si>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</si>
  <si>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</si>
  <si>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</si>
  <si>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</si>
  <si>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</si>
  <si>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</si>
  <si>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</si>
  <si>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</si>
  <si>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</si>
  <si>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</si>
  <si>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</si>
  <si>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</si>
  <si>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</si>
  <si>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</si>
  <si>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</si>
  <si>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</si>
  <si>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</si>
  <si>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</si>
  <si>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</si>
  <si>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</si>
  <si>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</si>
  <si>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</si>
  <si>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</si>
  <si>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</si>
  <si>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</si>
  <si>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</si>
  <si>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</si>
  <si>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</si>
  <si>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</si>
  <si>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</si>
  <si>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</si>
  <si>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</si>
  <si>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</si>
  <si>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</si>
  <si>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</si>
  <si>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</si>
  <si>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</si>
  <si>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</si>
  <si>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</si>
  <si>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</si>
  <si>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</si>
  <si>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</si>
  <si>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</si>
  <si>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</si>
  <si>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</si>
  <si>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</si>
  <si>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</si>
  <si>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</si>
  <si>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</si>
  <si>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</si>
  <si>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</si>
  <si>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</si>
  <si>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</si>
  <si>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</si>
  <si>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</si>
  <si>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</si>
  <si>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</si>
  <si>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</si>
  <si>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</si>
  <si>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</si>
  <si>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</si>
  <si>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</si>
  <si>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</si>
  <si>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</si>
  <si>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</si>
  <si>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</si>
  <si>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</si>
  <si>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</si>
  <si>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</si>
  <si>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</si>
  <si>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</si>
  <si>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</si>
  <si>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</si>
  <si>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</si>
  <si>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</si>
  <si>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</si>
  <si>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</si>
  <si>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</si>
  <si>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</si>
  <si>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</si>
  <si>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</si>
  <si>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</si>
  <si>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</si>
  <si>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</si>
  <si>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</si>
  <si>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</si>
  <si>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</si>
  <si>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</si>
  <si>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</si>
  <si>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</si>
  <si>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</si>
  <si>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</si>
  <si>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</si>
  <si>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</si>
  <si>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</si>
  <si>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</si>
  <si>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</si>
  <si>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</si>
  <si>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</si>
  <si>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</si>
  <si>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</si>
  <si>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</si>
  <si>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</si>
  <si>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</si>
  <si>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</si>
  <si>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</si>
  <si>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</si>
  <si>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</si>
  <si>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</si>
  <si>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</si>
  <si>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</si>
  <si>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</si>
  <si>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</si>
  <si>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</si>
  <si>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</si>
  <si>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</si>
  <si>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</si>
  <si>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</si>
  <si>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</si>
  <si>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</si>
  <si>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</si>
  <si>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</si>
  <si>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</si>
  <si>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</si>
  <si>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</si>
  <si>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</si>
  <si>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</si>
  <si>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</si>
  <si>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</si>
  <si>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</si>
  <si>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</si>
  <si>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</si>
  <si>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</si>
  <si>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</si>
  <si>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</si>
  <si>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</si>
  <si>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</si>
  <si>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</si>
  <si>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</si>
  <si>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</si>
  <si>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</si>
  <si>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</si>
  <si>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</si>
  <si>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</si>
  <si>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</si>
  <si>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</si>
  <si>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</si>
  <si>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</si>
  <si>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</si>
  <si>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</si>
  <si>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</si>
  <si>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</si>
  <si>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</si>
  <si>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</si>
  <si>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</si>
  <si>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</si>
  <si>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</si>
  <si>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</si>
  <si>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</si>
  <si>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</si>
  <si>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</si>
  <si>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</si>
  <si>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</si>
  <si>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</si>
  <si>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</si>
  <si>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</si>
  <si>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</si>
  <si>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</si>
  <si>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</si>
  <si>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</si>
  <si>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</si>
  <si>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</si>
  <si>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</si>
  <si>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</si>
  <si>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</si>
  <si>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</si>
  <si>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</si>
  <si>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</si>
  <si>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</si>
  <si>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</si>
  <si>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</si>
  <si>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</si>
  <si>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</si>
  <si>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</si>
  <si>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</si>
  <si>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</si>
  <si>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</si>
  <si>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</si>
  <si>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</si>
  <si>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</si>
  <si>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</si>
  <si>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</si>
  <si>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</si>
  <si>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</si>
  <si>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</si>
  <si>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</si>
  <si>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</si>
  <si>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</si>
  <si>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</si>
  <si>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</si>
  <si>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</si>
  <si>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</si>
  <si>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</si>
  <si>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</si>
  <si>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</si>
  <si>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</si>
  <si>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</si>
  <si>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</si>
  <si>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</si>
  <si>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</si>
  <si>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</si>
  <si>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</si>
  <si>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</si>
  <si>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</si>
  <si>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</si>
  <si>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</si>
  <si>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</si>
  <si>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</si>
  <si>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</si>
  <si>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</si>
  <si>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</si>
  <si>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</si>
  <si>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</si>
  <si>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</si>
  <si>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</si>
  <si>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</si>
  <si>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</si>
  <si>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</si>
  <si>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</si>
  <si>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</si>
  <si>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</si>
  <si>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</si>
  <si>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</si>
  <si>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</si>
  <si>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</si>
  <si>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</si>
  <si>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</si>
  <si>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</si>
  <si>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</si>
  <si>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</si>
  <si>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</si>
  <si>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</si>
  <si>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</si>
  <si>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</si>
  <si>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</si>
  <si>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</si>
  <si>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</si>
  <si>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</si>
  <si>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</si>
  <si>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</si>
  <si>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</si>
  <si>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</si>
  <si>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</si>
  <si>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</si>
  <si>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</si>
  <si>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</si>
  <si>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</si>
  <si>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</si>
  <si>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</si>
  <si>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</si>
  <si>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</si>
  <si>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</si>
  <si>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</si>
  <si>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</si>
  <si>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</si>
  <si>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</si>
  <si>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</si>
  <si>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</si>
  <si>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</si>
  <si>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</si>
  <si>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</si>
  <si>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</si>
  <si>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</si>
  <si>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</si>
  <si>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</si>
  <si>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</si>
  <si>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</si>
  <si>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</si>
  <si>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</si>
  <si>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</si>
  <si>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</si>
  <si>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</si>
  <si>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</si>
  <si>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</si>
  <si>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</si>
  <si>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</si>
  <si>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</si>
  <si>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</si>
  <si>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</si>
  <si>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</si>
  <si>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</si>
  <si>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</si>
  <si>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</si>
  <si>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</si>
  <si>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</si>
  <si>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</si>
  <si>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</si>
  <si>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</si>
  <si>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</si>
  <si>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</si>
  <si>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</si>
  <si>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</si>
  <si>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</si>
  <si>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</si>
  <si>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</si>
  <si>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</si>
  <si>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</si>
  <si>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</si>
  <si>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</si>
  <si>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</si>
  <si>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</si>
  <si>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</si>
  <si>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</si>
  <si>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</si>
  <si>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</si>
  <si>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</si>
  <si>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</si>
  <si>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</si>
  <si>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</si>
  <si>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</si>
  <si>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</si>
  <si>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</si>
  <si>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</si>
  <si>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</si>
  <si>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</si>
  <si>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</si>
  <si>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</si>
  <si>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</si>
  <si>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</si>
  <si>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</si>
  <si>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</si>
  <si>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</si>
  <si>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</si>
  <si>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</si>
  <si>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</si>
  <si>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</si>
  <si>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</si>
  <si>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</si>
  <si>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</si>
  <si>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</si>
  <si>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</si>
  <si>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</si>
  <si>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</si>
  <si>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</si>
  <si>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</si>
  <si>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</si>
  <si>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</si>
  <si>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</si>
  <si>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</si>
  <si>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</si>
  <si>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</si>
  <si>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</si>
  <si>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</si>
  <si>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</si>
  <si>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</si>
  <si>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</si>
  <si>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</si>
  <si>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</si>
  <si>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</si>
  <si>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</si>
  <si>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</si>
  <si>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</si>
  <si>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</si>
  <si>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</si>
  <si>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</si>
  <si>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</si>
  <si>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</si>
  <si>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</si>
  <si>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</si>
  <si>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</si>
  <si>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</si>
  <si>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</si>
  <si>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</si>
  <si>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</si>
  <si>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</si>
  <si>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</si>
  <si>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</si>
  <si>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</si>
  <si>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</si>
  <si>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</si>
  <si>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</si>
  <si>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</si>
  <si>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</si>
  <si>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</si>
  <si>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</si>
  <si>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</si>
  <si>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</si>
  <si>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</si>
  <si>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</si>
  <si>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</si>
  <si>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</si>
  <si>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</si>
  <si>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</si>
  <si>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</si>
  <si>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</si>
  <si>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</si>
  <si>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</si>
  <si>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</si>
  <si>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</si>
  <si>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</si>
  <si>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</si>
  <si>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</si>
  <si>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</si>
  <si>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</si>
  <si>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</si>
  <si>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</si>
  <si>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</si>
  <si>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</si>
  <si>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</si>
  <si>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</si>
  <si>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</si>
  <si>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</si>
  <si>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</si>
  <si>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</si>
  <si>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</si>
  <si>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</si>
  <si>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</si>
  <si>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</si>
  <si>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</si>
  <si>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</si>
  <si>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</si>
  <si>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</si>
  <si>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</si>
  <si>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</si>
  <si>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</si>
  <si>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</si>
  <si>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</si>
  <si>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</si>
  <si>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</si>
  <si>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</si>
  <si>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</si>
  <si>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</si>
  <si>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</si>
  <si>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</si>
  <si>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</si>
  <si>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</si>
  <si>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</si>
  <si>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</si>
  <si>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</si>
  <si>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</si>
  <si>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</si>
  <si>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</si>
  <si>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</si>
  <si>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</si>
  <si>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</si>
  <si>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</si>
  <si>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</si>
  <si>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</si>
  <si>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</si>
  <si>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</si>
  <si>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</si>
  <si>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</si>
  <si>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</si>
  <si>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</si>
  <si>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</si>
  <si>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</si>
  <si>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</si>
  <si>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</si>
  <si>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</si>
  <si>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</si>
  <si>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</si>
  <si>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</si>
  <si>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</si>
  <si>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</si>
  <si>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</si>
  <si>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</si>
  <si>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</si>
  <si>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</si>
  <si>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</si>
  <si>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</si>
  <si>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</si>
  <si>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</si>
  <si>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</si>
  <si>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</si>
  <si>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</si>
  <si>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</si>
  <si>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</si>
  <si>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</si>
  <si>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</si>
  <si>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</si>
  <si>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</si>
  <si>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</si>
  <si>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</si>
  <si>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</si>
  <si>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</si>
  <si>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</si>
  <si>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</si>
  <si>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</si>
  <si>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</si>
  <si>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</si>
  <si>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</si>
  <si>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</si>
  <si>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</si>
  <si>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</si>
  <si>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</si>
  <si>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</si>
  <si>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</si>
  <si>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</si>
  <si>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</si>
  <si>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</si>
  <si>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</si>
  <si>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</si>
  <si>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</si>
  <si>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</si>
  <si>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</si>
  <si>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</si>
  <si>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</si>
  <si>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</si>
  <si>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</si>
  <si>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</si>
  <si>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</si>
  <si>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</si>
  <si>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</si>
  <si>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</si>
  <si>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</si>
  <si>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</si>
  <si>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</si>
  <si>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</si>
  <si>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</si>
  <si>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</si>
  <si>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</si>
  <si>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</si>
  <si>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</si>
  <si>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</si>
  <si>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</si>
  <si>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</si>
  <si>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</si>
  <si>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</si>
  <si>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</si>
  <si>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</si>
  <si>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</si>
  <si>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</si>
  <si>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</si>
  <si>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</si>
  <si>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</si>
  <si>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</si>
  <si>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</si>
  <si>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</si>
  <si>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</si>
  <si>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</si>
  <si>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</si>
  <si>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</si>
  <si>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</si>
  <si>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</si>
  <si>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</si>
  <si>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</si>
  <si>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</si>
  <si>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</si>
  <si>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</si>
  <si>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</si>
  <si>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</si>
  <si>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</si>
  <si>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</si>
  <si>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</si>
  <si>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</si>
  <si>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</si>
  <si>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</si>
  <si>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</si>
  <si>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</si>
  <si>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</si>
  <si>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</si>
  <si>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</si>
  <si>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</si>
  <si>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</si>
  <si>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</si>
  <si>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</si>
  <si>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</si>
  <si>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</si>
  <si>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</si>
  <si>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</si>
  <si>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</si>
  <si>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</si>
  <si>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</si>
  <si>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</si>
  <si>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</si>
  <si>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</si>
  <si>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</si>
  <si>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</si>
  <si>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</si>
  <si>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</si>
  <si>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</si>
  <si>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</si>
  <si>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</si>
  <si>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</si>
  <si>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</si>
  <si>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</si>
  <si>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</si>
  <si>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</si>
  <si>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</si>
  <si>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</si>
  <si>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</si>
  <si>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</si>
  <si>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</si>
  <si>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</si>
  <si>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</si>
  <si>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</si>
  <si>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</si>
  <si>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</si>
  <si>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</si>
  <si>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</si>
  <si>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</si>
  <si>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</si>
  <si>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</si>
  <si>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</si>
  <si>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</si>
  <si>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</si>
  <si>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</si>
  <si>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</si>
  <si>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</si>
  <si>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</si>
  <si>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</si>
  <si>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</si>
  <si>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</si>
  <si>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</si>
  <si>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</si>
  <si>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</si>
  <si>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</si>
  <si>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</si>
  <si>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</si>
  <si>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</si>
  <si>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</si>
  <si>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</si>
  <si>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</si>
  <si>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</si>
  <si>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</si>
  <si>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</si>
  <si>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</si>
  <si>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</si>
  <si>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</si>
  <si>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</si>
  <si>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</si>
  <si>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</si>
  <si>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</si>
  <si>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</si>
  <si>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</si>
  <si>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</si>
  <si>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</si>
  <si>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</si>
  <si>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</si>
  <si>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</si>
  <si>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</si>
  <si>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</si>
  <si>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</si>
  <si>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</si>
  <si>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</si>
  <si>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</si>
  <si>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</si>
  <si>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</si>
  <si>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</si>
  <si>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</si>
  <si>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</si>
  <si>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</si>
  <si>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</si>
  <si>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</si>
  <si>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</si>
  <si>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</si>
  <si>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</si>
  <si>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</si>
  <si>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</si>
  <si>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</si>
  <si>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</si>
  <si>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</si>
  <si>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</si>
  <si>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</si>
  <si>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</si>
  <si>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</si>
  <si>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</si>
  <si>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</si>
  <si>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</si>
  <si>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</si>
  <si>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</si>
  <si>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</si>
  <si>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</si>
  <si>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</si>
  <si>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</si>
  <si>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</si>
  <si>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</si>
  <si>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</si>
  <si>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</si>
  <si>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</si>
  <si>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</si>
  <si>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</si>
  <si>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</si>
  <si>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</si>
  <si>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</si>
  <si>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</si>
  <si>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</si>
  <si>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</si>
  <si>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</si>
  <si>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</si>
  <si>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</si>
  <si>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</si>
  <si>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</si>
  <si>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</si>
  <si>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</si>
  <si>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</si>
  <si>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</si>
  <si>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</si>
  <si>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</si>
  <si>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</si>
  <si>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</si>
  <si>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</si>
  <si>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</si>
  <si>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</si>
  <si>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</si>
  <si>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</si>
  <si>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</si>
  <si>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</si>
  <si>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</si>
  <si>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</si>
  <si>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</si>
  <si>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</si>
  <si>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</si>
  <si>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</si>
  <si>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</si>
  <si>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</si>
  <si>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</si>
  <si>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</si>
  <si>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</si>
  <si>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</si>
  <si>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</si>
  <si>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</si>
  <si>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</si>
  <si>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</si>
  <si>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</si>
  <si>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</si>
  <si>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</si>
  <si>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</si>
  <si>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</si>
  <si>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</si>
  <si>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</si>
  <si>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</si>
  <si>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</si>
  <si>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</si>
  <si>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</si>
  <si>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</si>
  <si>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</si>
  <si>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</si>
  <si>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</si>
  <si>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</si>
  <si>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</si>
  <si>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</si>
  <si>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</si>
  <si>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</si>
  <si>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</si>
  <si>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</si>
  <si>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</si>
  <si>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</si>
  <si>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</si>
  <si>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</si>
  <si>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</si>
  <si>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</si>
  <si>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</si>
  <si>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</si>
  <si>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</si>
  <si>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</si>
  <si>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</si>
  <si>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</si>
  <si>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</si>
  <si>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</si>
  <si>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</si>
  <si>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</si>
  <si>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</si>
  <si>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</si>
  <si>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</si>
  <si>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</si>
  <si>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</si>
  <si>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</si>
  <si>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</si>
  <si>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</si>
  <si>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</si>
  <si>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</si>
  <si>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</si>
  <si>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</si>
  <si>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</si>
  <si>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</si>
  <si>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</si>
  <si>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</si>
  <si>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</si>
  <si>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</si>
  <si>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</si>
  <si>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</si>
  <si>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</si>
  <si>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</si>
  <si>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</si>
  <si>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</si>
  <si>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</si>
  <si>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</si>
  <si>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</si>
  <si>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</si>
  <si>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</si>
  <si>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</si>
  <si>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</si>
  <si>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</si>
  <si>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</si>
  <si>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</si>
  <si>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</si>
  <si>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</si>
  <si>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</si>
  <si>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</si>
  <si>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</si>
  <si>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</si>
  <si>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</si>
  <si>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</si>
  <si>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</si>
  <si>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</si>
  <si>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</si>
  <si>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</si>
  <si>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</si>
  <si>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</si>
  <si>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</si>
  <si>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</si>
  <si>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</si>
  <si>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</si>
  <si>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</si>
  <si>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</si>
  <si>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</si>
  <si>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</si>
  <si>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</si>
  <si>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</si>
  <si>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</si>
  <si>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</si>
  <si>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</si>
  <si>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</si>
  <si>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</si>
  <si>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</si>
  <si>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</si>
  <si>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</si>
  <si>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</si>
  <si>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</si>
  <si>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</si>
  <si>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</si>
  <si>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</si>
  <si>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</si>
  <si>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</si>
  <si>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</si>
  <si>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</si>
  <si>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</si>
  <si>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</si>
  <si>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</si>
  <si>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</si>
  <si>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</si>
  <si>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</si>
  <si>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</si>
  <si>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</si>
  <si>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</si>
  <si>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</si>
  <si>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</si>
  <si>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</si>
  <si>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</si>
  <si>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</si>
  <si>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</si>
  <si>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</si>
  <si>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</si>
  <si>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</si>
  <si>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</si>
  <si>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</si>
  <si>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</si>
  <si>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</si>
  <si>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</si>
  <si>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</si>
  <si>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</si>
  <si>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</si>
  <si>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</si>
  <si>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</si>
  <si>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</si>
  <si>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</si>
  <si>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</si>
  <si>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</si>
  <si>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</si>
  <si>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</si>
  <si>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</si>
  <si>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</si>
  <si>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</si>
  <si>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</si>
  <si>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</si>
  <si>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</si>
  <si>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</si>
  <si>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</si>
  <si>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</si>
  <si>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</si>
  <si>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</si>
  <si>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</si>
  <si>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</si>
  <si>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</si>
  <si>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</si>
  <si>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</si>
  <si>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</si>
  <si>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</si>
  <si>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</si>
  <si>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</si>
  <si>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</si>
  <si>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</si>
  <si>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</si>
  <si>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</si>
  <si>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</si>
  <si>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</si>
  <si>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</si>
  <si>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</si>
  <si>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</si>
  <si>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</si>
  <si>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</si>
  <si>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</si>
  <si>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</si>
  <si>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</si>
  <si>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</si>
  <si>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</si>
  <si>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</si>
  <si>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</si>
  <si>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</si>
  <si>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</si>
  <si>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</si>
  <si>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</si>
  <si>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</si>
  <si>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</si>
  <si>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</si>
  <si>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</si>
  <si>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</si>
  <si>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</si>
  <si>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</si>
  <si>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</si>
  <si>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</si>
  <si>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</si>
  <si>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</si>
  <si>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</si>
  <si>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</si>
  <si>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</si>
  <si>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</si>
  <si>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</si>
  <si>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</si>
  <si>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</si>
  <si>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</si>
  <si>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</si>
  <si>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</si>
  <si>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</si>
  <si>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</si>
  <si>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</si>
  <si>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</si>
  <si>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</si>
  <si>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</si>
  <si>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</si>
  <si>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</si>
  <si>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</si>
  <si>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</si>
  <si>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</si>
  <si>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</si>
  <si>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</si>
  <si>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</si>
  <si>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</si>
  <si>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</si>
  <si>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</si>
  <si>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</si>
  <si>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</si>
  <si>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</si>
  <si>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</si>
  <si>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</si>
  <si>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</si>
  <si>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</si>
  <si>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</si>
  <si>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</si>
  <si>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</si>
  <si>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</si>
  <si>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</si>
  <si>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</si>
  <si>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</si>
  <si>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</si>
  <si>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</si>
  <si>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</si>
  <si>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</si>
  <si>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</si>
  <si>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</si>
  <si>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</si>
  <si>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</si>
  <si>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</si>
  <si>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</si>
  <si>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</si>
  <si>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</si>
  <si>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</si>
  <si>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</si>
  <si>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</si>
  <si>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</si>
  <si>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</si>
  <si>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</si>
  <si>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</si>
  <si>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</si>
  <si>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</si>
  <si>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</si>
  <si>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</si>
  <si>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</si>
  <si>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</si>
  <si>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</si>
  <si>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</si>
  <si>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</si>
  <si>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</si>
  <si>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</si>
  <si>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</si>
  <si>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</si>
  <si>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</si>
  <si>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</si>
  <si>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</si>
  <si>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</si>
  <si>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</si>
  <si>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</si>
  <si>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</si>
  <si>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</si>
  <si>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</si>
  <si>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</si>
  <si>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</si>
  <si>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</si>
  <si>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</si>
  <si>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</si>
  <si>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</si>
  <si>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</si>
  <si>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</si>
  <si>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</si>
  <si>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</si>
  <si>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</si>
  <si>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</si>
  <si>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</si>
  <si>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</si>
  <si>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</si>
  <si>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</si>
  <si>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</si>
  <si>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</si>
  <si>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</si>
  <si>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</si>
  <si>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</si>
  <si>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</si>
  <si>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</si>
  <si>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</si>
  <si>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</si>
  <si>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</si>
  <si>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</si>
  <si>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</si>
  <si>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</si>
  <si>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</si>
  <si>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</si>
  <si>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</si>
  <si>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</si>
  <si>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</si>
  <si>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</si>
  <si>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</si>
  <si>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</si>
  <si>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</si>
  <si>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</si>
  <si>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</si>
  <si>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</si>
  <si>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</si>
  <si>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</si>
  <si>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</si>
  <si>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</si>
  <si>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</si>
  <si>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</si>
  <si>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</si>
  <si>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</si>
  <si>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</si>
  <si>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</si>
  <si>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</si>
  <si>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</si>
  <si>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</si>
  <si>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</si>
  <si>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</si>
  <si>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</si>
  <si>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</si>
  <si>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</si>
  <si>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</si>
  <si>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</si>
  <si>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</si>
  <si>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</si>
  <si>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</si>
  <si>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</si>
  <si>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</si>
  <si>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</si>
  <si>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</si>
  <si>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</si>
  <si>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</si>
  <si>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</si>
  <si>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</si>
  <si>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</si>
  <si>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</si>
  <si>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</si>
  <si>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</si>
  <si>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</si>
  <si>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</si>
  <si>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</si>
  <si>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</si>
  <si>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</si>
  <si>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</si>
  <si>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</si>
  <si>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</si>
  <si>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</si>
  <si>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</si>
  <si>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</si>
  <si>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</si>
  <si>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</si>
  <si>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</si>
  <si>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</si>
  <si>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</si>
  <si>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</si>
  <si>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</si>
  <si>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</si>
  <si>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</si>
  <si>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</si>
  <si>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</si>
  <si>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</si>
  <si>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</si>
  <si>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</si>
  <si>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</si>
  <si>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</si>
  <si>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</si>
  <si>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</si>
  <si>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</si>
  <si>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</si>
  <si>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</si>
  <si>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</si>
  <si>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</si>
  <si>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</si>
  <si>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</si>
  <si>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</si>
  <si>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</si>
  <si>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</si>
  <si>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</si>
  <si>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</si>
  <si>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</si>
  <si>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</si>
  <si>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</si>
  <si>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</si>
  <si>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</si>
  <si>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</si>
  <si>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</si>
  <si>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</si>
  <si>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</si>
  <si>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</si>
  <si>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</si>
  <si>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</si>
  <si>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</si>
  <si>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</si>
  <si>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</si>
  <si>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</si>
  <si>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</si>
  <si>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</si>
  <si>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</si>
  <si>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</si>
  <si>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</si>
  <si>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</si>
  <si>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</si>
  <si>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</si>
  <si>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</si>
  <si>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</si>
  <si>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</si>
  <si>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</si>
  <si>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</si>
  <si>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</si>
  <si>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</si>
  <si>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</si>
  <si>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</si>
  <si>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</si>
  <si>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</si>
  <si>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</si>
  <si>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</si>
  <si>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</si>
  <si>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</si>
  <si>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</si>
  <si>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</si>
  <si>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</si>
  <si>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</si>
  <si>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</si>
  <si>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</si>
  <si>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</si>
  <si>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</si>
  <si>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</si>
  <si>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</si>
  <si>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</si>
  <si>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</si>
  <si>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</si>
  <si>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</si>
  <si>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</si>
  <si>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</si>
  <si>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</si>
  <si>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</si>
  <si>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</si>
  <si>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</si>
  <si>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</si>
  <si>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</si>
  <si>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</si>
  <si>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</si>
  <si>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</si>
  <si>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</si>
  <si>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</si>
  <si>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</si>
  <si>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</si>
  <si>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</si>
  <si>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</si>
  <si>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</si>
  <si>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</si>
  <si>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</si>
  <si>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</si>
  <si>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</si>
  <si>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</si>
  <si>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</si>
  <si>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</si>
  <si>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</si>
  <si>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</si>
  <si>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</si>
  <si>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</si>
  <si>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</si>
  <si>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</si>
  <si>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</si>
  <si>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</si>
  <si>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</si>
  <si>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</si>
  <si>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</si>
  <si>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</si>
  <si>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</si>
  <si>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</si>
  <si>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</si>
  <si>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</si>
  <si>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</si>
  <si>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</si>
  <si>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</si>
  <si>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</si>
  <si>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</si>
  <si>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</si>
  <si>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</si>
  <si>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</si>
  <si>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</si>
  <si>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</si>
  <si>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</si>
  <si>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</si>
  <si>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</si>
  <si>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</si>
  <si>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</si>
  <si>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</si>
  <si>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</si>
  <si>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</si>
  <si>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</si>
  <si>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</si>
  <si>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</si>
  <si>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</si>
  <si>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</si>
  <si>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</si>
  <si>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</si>
  <si>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</si>
  <si>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</si>
  <si>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</si>
  <si>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</si>
  <si>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</si>
  <si>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</si>
  <si>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</si>
  <si>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</si>
  <si>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</si>
  <si>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</si>
  <si>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</si>
  <si>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</si>
  <si>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</si>
  <si>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</si>
  <si>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</si>
  <si>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</si>
  <si>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</si>
  <si>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</si>
  <si>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</si>
  <si>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</si>
  <si>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</si>
  <si>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</si>
  <si>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</si>
  <si>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</si>
  <si>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</si>
  <si>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</si>
  <si>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</si>
  <si>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</si>
  <si>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</si>
  <si>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</si>
  <si>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</si>
  <si>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</si>
  <si>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</si>
  <si>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</si>
  <si>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</si>
  <si>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</si>
  <si>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</si>
  <si>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</si>
  <si>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</si>
  <si>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</si>
  <si>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</si>
  <si>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</si>
  <si>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</si>
  <si>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</si>
  <si>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</si>
  <si>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</si>
  <si>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</si>
  <si>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</si>
  <si>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</si>
  <si>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</si>
  <si>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</si>
  <si>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</si>
  <si>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</si>
  <si>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</si>
  <si>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</si>
  <si>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</si>
  <si>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</si>
  <si>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</si>
  <si>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</si>
  <si>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</si>
  <si>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</si>
  <si>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</si>
  <si>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</si>
  <si>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</si>
  <si>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</si>
  <si>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</si>
  <si>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</si>
  <si>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</si>
  <si>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</si>
  <si>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</si>
  <si>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</si>
  <si>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</si>
  <si>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</si>
  <si>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</si>
  <si>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</si>
  <si>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</si>
  <si>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</si>
  <si>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</si>
  <si>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</si>
  <si>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</si>
  <si>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</si>
  <si>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</si>
  <si>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</si>
  <si>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</si>
  <si>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</si>
  <si>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</si>
  <si>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</si>
  <si>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</si>
  <si>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</si>
  <si>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</si>
  <si>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</si>
  <si>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</si>
  <si>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</si>
  <si>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</si>
  <si>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</si>
  <si>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</si>
  <si>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</si>
  <si>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</si>
  <si>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</si>
  <si>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</si>
  <si>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</si>
  <si>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</si>
  <si>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</si>
  <si>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</si>
  <si>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</si>
  <si>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</si>
  <si>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</si>
  <si>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</si>
  <si>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</si>
  <si>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</si>
  <si>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</si>
  <si>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</si>
  <si>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</si>
  <si>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</si>
  <si>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</si>
  <si>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</si>
  <si>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</si>
  <si>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</si>
  <si>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</si>
  <si>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</si>
  <si>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</si>
  <si>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</si>
  <si>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</si>
  <si>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</si>
  <si>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</si>
  <si>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</si>
  <si>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</si>
  <si>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</si>
  <si>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</si>
  <si>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</si>
  <si>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</si>
  <si>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</si>
  <si>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</si>
  <si>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</si>
  <si>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</si>
  <si>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</si>
  <si>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</si>
  <si>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</si>
  <si>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</si>
  <si>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</si>
  <si>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</si>
  <si>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</si>
  <si>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</si>
  <si>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</si>
  <si>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</si>
  <si>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</si>
  <si>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</si>
  <si>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</si>
  <si>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</si>
  <si>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</si>
  <si>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</si>
  <si>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</si>
  <si>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</si>
  <si>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</si>
  <si>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</si>
  <si>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</si>
  <si>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</si>
  <si>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</si>
  <si>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</si>
  <si>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</si>
  <si>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</si>
  <si>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</si>
  <si>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</si>
  <si>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</si>
  <si>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</si>
  <si>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</si>
  <si>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</si>
  <si>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</si>
  <si>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</si>
  <si>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</si>
  <si>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</si>
  <si>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</si>
  <si>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</si>
  <si>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</si>
  <si>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</si>
  <si>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</si>
  <si>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</si>
  <si>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</si>
  <si>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</si>
  <si>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</si>
  <si>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</si>
  <si>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</si>
  <si>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</si>
  <si>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</si>
  <si>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</si>
  <si>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</si>
  <si>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</si>
  <si>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</si>
  <si>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</si>
  <si>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</si>
  <si>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</si>
  <si>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</si>
  <si>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</si>
  <si>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</si>
  <si>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</si>
  <si>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</si>
  <si>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</si>
  <si>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</si>
  <si>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</si>
  <si>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</si>
  <si>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</si>
  <si>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</si>
  <si>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</si>
  <si>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</si>
  <si>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</si>
  <si>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</si>
  <si>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</si>
  <si>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</si>
  <si>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</si>
  <si>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</si>
  <si>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</si>
  <si>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</si>
  <si>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</si>
  <si>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</si>
  <si>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</si>
  <si>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</si>
  <si>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</si>
  <si>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</si>
  <si>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</si>
  <si>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</si>
  <si>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</si>
  <si>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</si>
  <si>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</si>
  <si>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</si>
  <si>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</si>
  <si>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</si>
  <si>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</si>
  <si>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</si>
  <si>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</si>
  <si>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</si>
  <si>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</si>
  <si>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</si>
  <si>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</si>
  <si>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</si>
  <si>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</si>
  <si>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</si>
  <si>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</si>
  <si>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</si>
  <si>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</si>
  <si>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</si>
  <si>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</si>
  <si>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</si>
  <si>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</si>
  <si>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</si>
  <si>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</si>
  <si>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</si>
  <si>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</si>
  <si>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</si>
  <si>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</si>
  <si>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</si>
  <si>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</si>
  <si>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</si>
  <si>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</si>
  <si>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</si>
  <si>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</si>
  <si>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</si>
  <si>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</si>
  <si>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</si>
  <si>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</si>
  <si>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</si>
  <si>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</si>
  <si>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</si>
  <si>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</si>
  <si>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</si>
  <si>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</si>
  <si>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</si>
  <si>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</si>
  <si>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</si>
  <si>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</si>
  <si>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</si>
  <si>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</si>
  <si>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</si>
  <si>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</si>
  <si>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</si>
  <si>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</si>
  <si>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</si>
  <si>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</si>
  <si>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</si>
  <si>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</si>
  <si>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</si>
  <si>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</si>
  <si>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</si>
  <si>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</si>
  <si>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</si>
  <si>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</si>
  <si>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</si>
  <si>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</si>
  <si>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</si>
  <si>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</si>
  <si>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</si>
  <si>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</si>
  <si>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</si>
  <si>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</si>
  <si>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</si>
  <si>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</si>
  <si>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</si>
  <si>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</si>
  <si>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</si>
  <si>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</si>
  <si>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</si>
  <si>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</si>
  <si>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</si>
  <si>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</si>
  <si>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</si>
  <si>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</si>
  <si>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</si>
  <si>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</si>
  <si>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</si>
  <si>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</si>
  <si>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</si>
  <si>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</si>
  <si>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</si>
  <si>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</si>
  <si>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</si>
  <si>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</si>
  <si>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</si>
  <si>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</si>
  <si>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</si>
  <si>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</si>
  <si>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</si>
  <si>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</si>
  <si>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</si>
  <si>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</si>
  <si>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</si>
  <si>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</si>
  <si>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</si>
  <si>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</si>
  <si>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</si>
  <si>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</si>
  <si>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</si>
  <si>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</si>
  <si>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</si>
  <si>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</si>
  <si>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</si>
  <si>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</si>
  <si>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</si>
  <si>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</si>
  <si>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</si>
  <si>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</si>
  <si>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</si>
  <si>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</si>
  <si>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</si>
  <si>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</si>
  <si>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</si>
  <si>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</si>
  <si>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</si>
  <si>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</si>
  <si>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</si>
  <si>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</si>
  <si>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</si>
  <si>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</si>
  <si>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</si>
  <si>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</si>
  <si>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</si>
  <si>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</si>
  <si>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</si>
  <si>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</si>
  <si>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</si>
  <si>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</si>
  <si>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</si>
  <si>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</si>
  <si>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</si>
  <si>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</si>
  <si>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</si>
  <si>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</si>
  <si>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</si>
  <si>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</si>
  <si>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</si>
  <si>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</si>
  <si>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</si>
  <si>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</si>
  <si>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</si>
  <si>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</si>
  <si>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</si>
  <si>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</si>
  <si>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</si>
  <si>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</si>
  <si>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</si>
  <si>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</si>
  <si>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</si>
  <si>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</si>
  <si>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</si>
  <si>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</si>
  <si>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</si>
  <si>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</si>
  <si>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</si>
  <si>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</si>
  <si>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</si>
  <si>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</si>
  <si>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</si>
  <si>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</si>
  <si>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</si>
  <si>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</si>
  <si>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</si>
  <si>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</si>
  <si>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</si>
  <si>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</si>
  <si>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</si>
  <si>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</si>
  <si>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</si>
  <si>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</si>
  <si>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</si>
  <si>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</si>
  <si>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</si>
  <si>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</si>
  <si>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</si>
  <si>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</si>
  <si>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</si>
  <si>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</si>
  <si>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</si>
  <si>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</si>
  <si>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</si>
  <si>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</si>
  <si>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</si>
  <si>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</si>
  <si>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</si>
  <si>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</si>
  <si>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</si>
  <si>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</si>
  <si>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</si>
  <si>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</si>
  <si>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</si>
  <si>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</si>
  <si>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</si>
  <si>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</si>
  <si>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</si>
  <si>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</si>
  <si>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</si>
  <si>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</si>
  <si>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</si>
  <si>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</si>
  <si>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</si>
  <si>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</si>
  <si>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</si>
  <si>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</si>
  <si>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</si>
  <si>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</si>
  <si>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</si>
  <si>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</si>
  <si>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</si>
  <si>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</si>
  <si>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</si>
  <si>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</si>
  <si>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</si>
  <si>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</si>
  <si>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</si>
  <si>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</si>
  <si>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</si>
  <si>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</si>
  <si>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</si>
  <si>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</si>
  <si>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</si>
  <si>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</si>
  <si>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</si>
  <si>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</si>
  <si>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</si>
  <si>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</si>
  <si>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</si>
  <si>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</si>
  <si>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</si>
  <si>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</si>
  <si>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</si>
  <si>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</si>
  <si>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</si>
  <si>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</si>
  <si>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</si>
  <si>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</si>
  <si>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</si>
  <si>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</si>
  <si>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</si>
  <si>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</si>
  <si>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</si>
  <si>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</si>
  <si>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</si>
  <si>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</si>
  <si>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</si>
  <si>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</si>
  <si>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</si>
  <si>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</si>
  <si>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</si>
  <si>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</si>
  <si>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</si>
  <si>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</si>
  <si>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</si>
  <si>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</si>
  <si>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</si>
  <si>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</si>
  <si>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</si>
  <si>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</si>
  <si>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</si>
  <si>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</si>
  <si>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</si>
  <si>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</si>
  <si>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</si>
  <si>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</si>
  <si>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</si>
  <si>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</si>
  <si>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</si>
  <si>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</si>
  <si>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</si>
  <si>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</si>
  <si>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</si>
  <si>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</si>
  <si>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</si>
  <si>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</si>
  <si>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</si>
  <si>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</si>
  <si>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</si>
  <si>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</si>
  <si>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</si>
  <si>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</si>
  <si>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</si>
  <si>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</si>
  <si>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</si>
  <si>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</si>
  <si>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</si>
  <si>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</si>
  <si>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</si>
  <si>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</si>
  <si>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</si>
  <si>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</si>
  <si>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</si>
  <si>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</si>
  <si>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</si>
  <si>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</si>
  <si>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</si>
  <si>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</si>
  <si>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</si>
  <si>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</si>
  <si>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</si>
  <si>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</si>
  <si>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</si>
  <si>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</si>
  <si>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</si>
  <si>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</si>
  <si>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</si>
  <si>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</si>
  <si>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</si>
  <si>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</si>
  <si>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</si>
  <si>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</si>
  <si>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</si>
  <si>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</si>
  <si>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</si>
  <si>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</si>
  <si>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</si>
  <si>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</si>
  <si>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</si>
  <si>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</si>
  <si>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</si>
  <si>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</si>
  <si>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</si>
  <si>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</si>
  <si>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</si>
  <si>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</si>
  <si>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</si>
  <si>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</si>
  <si>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</si>
  <si>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</si>
  <si>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</si>
  <si>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</si>
  <si>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</si>
  <si>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</si>
  <si>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</si>
  <si>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</si>
  <si>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</si>
  <si>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</si>
  <si>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</si>
  <si>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</si>
  <si>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</si>
  <si>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</si>
  <si>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</si>
  <si>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</si>
  <si>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</si>
  <si>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</si>
  <si>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</si>
  <si>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</si>
  <si>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</si>
  <si>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</si>
  <si>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</si>
  <si>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</si>
  <si>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</si>
  <si>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</si>
  <si>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</si>
  <si>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</si>
  <si>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</si>
  <si>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</si>
  <si>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</si>
  <si>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</si>
  <si>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</si>
  <si>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</si>
  <si>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</si>
  <si>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</si>
  <si>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</si>
  <si>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</si>
  <si>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</si>
  <si>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</si>
  <si>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</si>
  <si>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</si>
  <si>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</si>
  <si>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</si>
  <si>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</si>
  <si>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</si>
  <si>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</si>
  <si>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</si>
  <si>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</si>
  <si>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</si>
  <si>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</si>
  <si>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</si>
  <si>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</si>
  <si>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</si>
  <si>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</si>
  <si>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</si>
  <si>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</si>
  <si>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</si>
  <si>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</si>
  <si>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</si>
  <si>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</si>
  <si>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</si>
  <si>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</si>
  <si>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</si>
  <si>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</si>
  <si>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</si>
  <si>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</si>
  <si>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</si>
  <si>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</si>
  <si>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</si>
  <si>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</si>
  <si>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</si>
  <si>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</si>
  <si>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</si>
  <si>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</si>
  <si>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</si>
  <si>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</si>
  <si>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</si>
  <si>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</si>
  <si>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</si>
  <si>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</si>
  <si>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</si>
  <si>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</si>
  <si>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</si>
  <si>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</si>
  <si>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</si>
  <si>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</si>
  <si>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</si>
  <si>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</si>
  <si>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</si>
  <si>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</si>
  <si>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</si>
  <si>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</si>
  <si>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</si>
  <si>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</si>
  <si>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</si>
  <si>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</si>
  <si>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</si>
  <si>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</si>
  <si>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</si>
  <si>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</si>
  <si>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</si>
  <si>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</si>
  <si>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</si>
  <si>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</si>
  <si>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</si>
  <si>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</si>
  <si>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</si>
  <si>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</si>
  <si>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</si>
  <si>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</si>
  <si>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</si>
  <si>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</si>
  <si>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</si>
  <si>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</si>
  <si>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</si>
  <si>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</si>
  <si>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</si>
  <si>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</si>
  <si>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</si>
  <si>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</si>
  <si>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</si>
  <si>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</si>
  <si>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</si>
  <si>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</si>
  <si>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</si>
  <si>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</si>
  <si>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</si>
  <si>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</si>
  <si>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</si>
  <si>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</si>
  <si>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</si>
  <si>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</si>
  <si>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</si>
  <si>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</si>
  <si>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</si>
  <si>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</si>
  <si>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</si>
  <si>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</si>
  <si>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</si>
  <si>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</si>
  <si>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</si>
  <si>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</si>
  <si>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</si>
  <si>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</si>
  <si>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</si>
  <si>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</si>
  <si>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</si>
  <si>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</si>
  <si>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</si>
  <si>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</si>
  <si>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</si>
  <si>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</si>
  <si>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</si>
  <si>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</si>
  <si>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</si>
  <si>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</si>
  <si>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</si>
  <si>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</si>
  <si>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</si>
  <si>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</si>
  <si>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</si>
  <si>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</si>
  <si>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</si>
  <si>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</si>
  <si>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</si>
  <si>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</si>
  <si>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</si>
  <si>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</si>
  <si>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</si>
  <si>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</si>
  <si>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</si>
  <si>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</si>
  <si>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</si>
  <si>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</si>
  <si>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</si>
  <si>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</si>
  <si>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</si>
  <si>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</si>
  <si>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</si>
  <si>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</si>
  <si>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</si>
  <si>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</si>
  <si>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</si>
  <si>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</si>
  <si>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</si>
  <si>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</si>
  <si>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</si>
  <si>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</si>
  <si>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</si>
  <si>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</si>
  <si>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</si>
  <si>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</si>
  <si>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</si>
  <si>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</si>
  <si>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</si>
  <si>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</si>
  <si>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</si>
  <si>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</si>
  <si>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</si>
  <si>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</si>
  <si>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</si>
  <si>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</si>
  <si>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</si>
  <si>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</si>
  <si>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</si>
  <si>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</si>
  <si>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</si>
  <si>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</si>
  <si>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</si>
  <si>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</si>
  <si>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</si>
  <si>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</si>
  <si>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</si>
  <si>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</si>
  <si>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</si>
  <si>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</si>
  <si>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</si>
  <si>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</si>
  <si>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</si>
  <si>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</si>
  <si>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</si>
  <si>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</si>
  <si>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</si>
  <si>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</si>
  <si>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</si>
  <si>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</si>
  <si>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</si>
  <si>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</si>
  <si>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</si>
  <si>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</si>
  <si>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</si>
  <si>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</si>
  <si>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</si>
  <si>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</si>
  <si>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</si>
  <si>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</si>
  <si>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</si>
  <si>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</si>
  <si>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</si>
  <si>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</si>
  <si>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</si>
  <si>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</si>
  <si>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</si>
  <si>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</si>
  <si>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</si>
  <si>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</si>
  <si>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</si>
  <si>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</si>
  <si>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</si>
  <si>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</si>
  <si>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</si>
  <si>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</si>
  <si>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</si>
  <si>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</si>
  <si>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</si>
  <si>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</si>
  <si>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</si>
  <si>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</si>
  <si>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</si>
  <si>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</si>
  <si>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</si>
  <si>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</si>
  <si>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</si>
  <si>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</si>
  <si>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</si>
  <si>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</si>
  <si>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</si>
  <si>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</si>
  <si>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</si>
  <si>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</si>
  <si>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</si>
  <si>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</si>
  <si>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</si>
  <si>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</si>
  <si>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</si>
  <si>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</si>
  <si>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</si>
  <si>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</si>
  <si>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</si>
  <si>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</si>
  <si>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</si>
  <si>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</si>
  <si>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</si>
  <si>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</si>
  <si>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</si>
  <si>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</si>
  <si>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</si>
  <si>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</si>
  <si>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</si>
  <si>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</si>
  <si>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</si>
  <si>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</si>
  <si>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</si>
  <si>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</si>
  <si>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</si>
  <si>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</si>
  <si>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</si>
  <si>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</si>
  <si>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</si>
  <si>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</si>
  <si>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</si>
  <si>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</si>
  <si>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</si>
  <si>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</si>
  <si>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</si>
  <si>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</si>
  <si>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</si>
  <si>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</si>
  <si>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</si>
  <si>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</si>
  <si>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</si>
  <si>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</si>
  <si>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</si>
  <si>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</si>
  <si>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</si>
  <si>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</si>
  <si>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</si>
  <si>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</si>
  <si>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</si>
  <si>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</si>
  <si>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</si>
  <si>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</si>
  <si>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</si>
  <si>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</si>
  <si>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</si>
  <si>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</si>
  <si>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</si>
  <si>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</si>
  <si>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</si>
  <si>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</si>
  <si>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</si>
  <si>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</si>
  <si>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</si>
  <si>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</si>
  <si>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</si>
  <si>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</si>
  <si>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</si>
  <si>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</si>
  <si>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</si>
  <si>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</si>
  <si>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</si>
  <si>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</si>
  <si>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</si>
  <si>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</si>
  <si>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</si>
  <si>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</si>
  <si>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</si>
  <si>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</si>
  <si>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</si>
  <si>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</si>
  <si>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</si>
  <si>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</si>
  <si>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</si>
  <si>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</si>
  <si>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</si>
  <si>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</si>
  <si>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</si>
  <si>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</si>
  <si>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</si>
  <si>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</si>
  <si>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</si>
  <si>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</si>
  <si>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</si>
  <si>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</si>
  <si>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</si>
  <si>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</si>
  <si>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</si>
  <si>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</si>
  <si>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</si>
  <si>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</si>
  <si>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</si>
  <si>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</si>
  <si>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</si>
  <si>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</si>
  <si>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</si>
  <si>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</si>
  <si>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</si>
  <si>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</si>
  <si>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</si>
  <si>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</si>
  <si>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</si>
  <si>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</si>
  <si>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</si>
  <si>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</si>
  <si>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</si>
  <si>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</si>
  <si>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</si>
  <si>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</si>
  <si>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</si>
  <si>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</si>
  <si>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</si>
  <si>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</si>
  <si>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</si>
  <si>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</si>
  <si>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</si>
  <si>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</si>
  <si>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</si>
  <si>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</si>
  <si>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</si>
  <si>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</si>
  <si>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</si>
  <si>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</si>
  <si>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</si>
  <si>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</si>
  <si>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</si>
  <si>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</si>
  <si>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</si>
  <si>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</si>
  <si>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</si>
  <si>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</si>
  <si>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</si>
  <si>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</si>
  <si>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</si>
  <si>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</si>
  <si>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</si>
  <si>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</si>
  <si>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</si>
  <si>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</si>
  <si>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</si>
  <si>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</si>
  <si>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</si>
  <si>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</si>
  <si>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</si>
  <si>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</si>
  <si>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</si>
  <si>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</si>
  <si>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</si>
  <si>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</si>
  <si>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</si>
  <si>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</si>
  <si>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</si>
  <si>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</si>
  <si>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</si>
  <si>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</si>
  <si>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</si>
  <si>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</si>
  <si>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</si>
  <si>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</si>
  <si>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</si>
  <si>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</si>
  <si>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</si>
  <si>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</si>
  <si>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</si>
  <si>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</si>
  <si>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</si>
  <si>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</si>
  <si>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</si>
  <si>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</si>
  <si>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</si>
  <si>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</si>
  <si>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</si>
  <si>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</si>
  <si>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</si>
  <si>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</si>
  <si>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</si>
  <si>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</si>
  <si>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</si>
  <si>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</si>
  <si>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</si>
  <si>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</si>
  <si>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</si>
  <si>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</si>
  <si>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</si>
  <si>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</si>
  <si>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</si>
  <si>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</si>
  <si>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</si>
  <si>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</si>
  <si>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</si>
  <si>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</si>
  <si>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</si>
  <si>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</si>
  <si>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</si>
  <si>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</si>
  <si>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</si>
  <si>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</si>
  <si>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</si>
  <si>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</si>
  <si>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</si>
  <si>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</si>
  <si>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</si>
  <si>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</si>
  <si>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</si>
  <si>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</si>
  <si>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</si>
  <si>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</si>
  <si>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</si>
  <si>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</si>
  <si>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</si>
  <si>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</si>
  <si>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</si>
  <si>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</si>
  <si>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</si>
  <si>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</si>
  <si>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</si>
  <si>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</si>
  <si>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</si>
  <si>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</si>
  <si>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</si>
  <si>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</si>
  <si>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</si>
  <si>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</si>
  <si>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</si>
  <si>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</si>
  <si>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</si>
  <si>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</si>
  <si>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</si>
  <si>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</si>
  <si>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</si>
  <si>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</si>
  <si>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</si>
  <si>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</si>
  <si>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</si>
  <si>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</si>
  <si>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</si>
  <si>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</si>
  <si>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</si>
  <si>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</si>
  <si>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</si>
  <si>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</si>
  <si>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</si>
  <si>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</si>
  <si>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</si>
  <si>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</si>
  <si>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</si>
  <si>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</si>
  <si>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</si>
  <si>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</si>
  <si>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</si>
  <si>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</si>
  <si>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</si>
  <si>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</si>
  <si>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</si>
  <si>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</si>
  <si>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</si>
  <si>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</si>
  <si>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</si>
  <si>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</si>
  <si>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</si>
  <si>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</si>
  <si>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</si>
  <si>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</si>
  <si>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</si>
  <si>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</si>
  <si>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</si>
  <si>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</si>
  <si>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</si>
  <si>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</si>
  <si>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</si>
  <si>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</si>
  <si>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</si>
  <si>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</si>
  <si>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</si>
  <si>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</si>
  <si>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</si>
  <si>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</si>
  <si>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</si>
  <si>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</si>
  <si>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</si>
  <si>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</si>
  <si>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</si>
  <si>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</si>
  <si>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</si>
  <si>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</si>
  <si>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</si>
  <si>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</si>
  <si>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</si>
  <si>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</si>
  <si>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</si>
  <si>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</si>
  <si>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</si>
  <si>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</si>
  <si>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</si>
  <si>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</si>
  <si>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</si>
  <si>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</si>
  <si>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</si>
  <si>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</si>
  <si>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</si>
  <si>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</si>
  <si>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</si>
  <si>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</si>
  <si>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</si>
  <si>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</si>
  <si>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</si>
  <si>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</si>
  <si>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</si>
  <si>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</si>
  <si>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</si>
  <si>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</si>
  <si>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</si>
  <si>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</si>
  <si>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</si>
  <si>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</si>
  <si>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</si>
  <si>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</si>
  <si>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</si>
  <si>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</si>
  <si>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</si>
  <si>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</si>
  <si>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</si>
  <si>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</si>
  <si>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</si>
  <si>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</si>
  <si>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</si>
  <si>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</si>
  <si>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</si>
  <si>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</si>
  <si>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</si>
  <si>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</si>
  <si>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</si>
  <si>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</si>
  <si>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</si>
  <si>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</si>
  <si>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</si>
  <si>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</si>
  <si>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</si>
  <si>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</si>
  <si>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</si>
  <si>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</si>
  <si>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</si>
  <si>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</si>
  <si>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</si>
  <si>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</si>
  <si>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</si>
  <si>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</si>
  <si>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</si>
  <si>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</si>
  <si>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</si>
  <si>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</si>
  <si>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</si>
  <si>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</si>
  <si>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</si>
  <si>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</si>
  <si>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</si>
  <si>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</si>
  <si>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</si>
  <si>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</si>
  <si>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</si>
  <si>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</si>
  <si>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</si>
  <si>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</si>
  <si>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</si>
  <si>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</si>
  <si>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</si>
  <si>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</si>
  <si>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</si>
  <si>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</si>
  <si>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</si>
  <si>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</si>
  <si>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</si>
  <si>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</si>
  <si>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</si>
  <si>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</si>
  <si>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</si>
  <si>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</si>
  <si>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</si>
  <si>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</si>
  <si>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</si>
  <si>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</si>
  <si>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</si>
  <si>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</si>
  <si>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</si>
  <si>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</si>
  <si>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</si>
  <si>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</si>
  <si>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</si>
  <si>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</si>
  <si>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</si>
  <si>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</si>
  <si>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</si>
  <si>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</si>
  <si>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</si>
  <si>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</si>
  <si>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</si>
  <si>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</si>
  <si>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</si>
  <si>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</si>
  <si>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</si>
  <si>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</si>
  <si>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</si>
  <si>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</si>
  <si>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</si>
  <si>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</si>
  <si>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</si>
  <si>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</si>
  <si>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</si>
  <si>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</si>
  <si>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</si>
  <si>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</si>
  <si>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</si>
  <si>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</si>
  <si>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</si>
  <si>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</si>
  <si>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</si>
  <si>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</si>
  <si>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</si>
  <si>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</si>
  <si>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</si>
  <si>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</si>
  <si>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</si>
  <si>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</si>
  <si>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</si>
  <si>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</si>
  <si>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</si>
  <si>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</si>
  <si>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</si>
  <si>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</si>
  <si>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</si>
  <si>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</si>
  <si>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</si>
  <si>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</si>
  <si>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</si>
  <si>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</si>
  <si>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</si>
  <si>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</si>
  <si>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</si>
  <si>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</si>
  <si>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</si>
  <si>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</si>
  <si>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</si>
  <si>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</si>
  <si>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</si>
  <si>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</si>
  <si>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</si>
  <si>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</si>
  <si>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</si>
  <si>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</si>
  <si>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</si>
  <si>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</si>
  <si>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</si>
  <si>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</si>
  <si>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</si>
  <si>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</si>
  <si>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</si>
  <si>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</si>
  <si>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</si>
  <si>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</si>
  <si>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</si>
  <si>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</si>
  <si>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</si>
  <si>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</si>
  <si>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</si>
  <si>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</si>
  <si>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</si>
  <si>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</si>
  <si>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</si>
  <si>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</si>
  <si>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</si>
  <si>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</si>
  <si>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</si>
  <si>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</si>
  <si>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</si>
  <si>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</si>
  <si>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</si>
  <si>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</si>
  <si>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</si>
  <si>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</si>
  <si>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</si>
  <si>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</si>
  <si>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</si>
  <si>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</si>
  <si>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</si>
  <si>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</si>
  <si>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</si>
  <si>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</si>
  <si>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</si>
  <si>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</si>
  <si>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</si>
  <si>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</si>
  <si>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</si>
  <si>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</si>
  <si>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</si>
  <si>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</si>
  <si>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</si>
  <si>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</si>
  <si>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</si>
  <si>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</si>
  <si>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</si>
  <si>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</si>
  <si>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</si>
  <si>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</si>
  <si>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</si>
  <si>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</si>
  <si>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</si>
  <si>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</si>
  <si>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</si>
  <si>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</si>
  <si>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</si>
  <si>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</si>
  <si>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</si>
  <si>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</si>
  <si>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</si>
  <si>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</si>
  <si>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</si>
  <si>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</si>
  <si>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</si>
  <si>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</si>
  <si>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</si>
  <si>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</si>
  <si>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</si>
  <si>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</si>
  <si>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</si>
  <si>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</si>
  <si>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</si>
  <si>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</si>
  <si>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</si>
  <si>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</si>
  <si>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</si>
  <si>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</si>
  <si>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</si>
  <si>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</si>
  <si>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</si>
  <si>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</si>
  <si>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</si>
  <si>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</si>
  <si>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</si>
  <si>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</si>
  <si>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</si>
  <si>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</si>
  <si>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</si>
  <si>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</si>
  <si>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</si>
  <si>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</si>
  <si>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</si>
  <si>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</si>
  <si>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</si>
  <si>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</si>
  <si>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</si>
  <si>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</si>
  <si>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</si>
  <si>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</si>
  <si>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</si>
  <si>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</si>
  <si>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</si>
  <si>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</si>
  <si>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</si>
  <si>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</si>
  <si>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</si>
  <si>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</si>
  <si>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</si>
  <si>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</si>
  <si>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</si>
  <si>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</si>
  <si>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</si>
  <si>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</si>
  <si>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</si>
  <si>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</si>
  <si>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</si>
  <si>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</si>
  <si>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</si>
  <si>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</si>
  <si>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</si>
  <si>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</si>
  <si>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</si>
  <si>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</si>
  <si>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</si>
  <si>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</si>
  <si>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</si>
  <si>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</si>
  <si>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</si>
  <si>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</si>
  <si>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</si>
  <si>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</si>
  <si>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</si>
  <si>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</si>
  <si>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</si>
  <si>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</si>
  <si>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</si>
  <si>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</si>
  <si>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</si>
  <si>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</si>
  <si>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</si>
  <si>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</si>
  <si>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</si>
  <si>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</si>
  <si>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</si>
  <si>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</si>
  <si>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</si>
  <si>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</si>
  <si>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</si>
  <si>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</si>
  <si>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</si>
  <si>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</si>
  <si>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</si>
  <si>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</si>
  <si>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</si>
  <si>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</si>
  <si>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</si>
  <si>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</si>
  <si>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</si>
  <si>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</si>
  <si>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</si>
  <si>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</si>
  <si>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</si>
  <si>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</si>
  <si>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</si>
  <si>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</si>
  <si>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</si>
  <si>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</si>
  <si>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</si>
  <si>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</si>
  <si>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</si>
  <si>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</si>
  <si>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</si>
  <si>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</si>
  <si>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</si>
  <si>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</si>
  <si>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</si>
  <si>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</si>
  <si>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</si>
  <si>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</si>
  <si>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</si>
  <si>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</si>
  <si>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</si>
  <si>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</si>
  <si>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</si>
  <si>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</si>
  <si>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</si>
  <si>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</si>
  <si>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</si>
  <si>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</si>
  <si>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</si>
  <si>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</si>
  <si>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</si>
  <si>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</si>
  <si>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</si>
  <si>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</si>
  <si>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</si>
  <si>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</si>
  <si>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</si>
  <si>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</si>
  <si>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</si>
  <si>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</si>
  <si>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</si>
  <si>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</si>
  <si>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</si>
  <si>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</si>
  <si>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</si>
  <si>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</si>
  <si>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</si>
  <si>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</si>
  <si>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</si>
  <si>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</si>
  <si>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</si>
  <si>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</si>
  <si>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</si>
  <si>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</si>
  <si>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</si>
  <si>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</si>
  <si>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</si>
  <si>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</si>
  <si>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</si>
  <si>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</si>
  <si>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</si>
  <si>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</si>
  <si>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</si>
  <si>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</si>
  <si>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</si>
  <si>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</si>
  <si>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</si>
  <si>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</si>
  <si>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</si>
  <si>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</si>
  <si>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</si>
  <si>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</si>
  <si>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</si>
  <si>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</si>
  <si>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</si>
  <si>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</si>
  <si>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</si>
  <si>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</si>
  <si>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</si>
  <si>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</si>
  <si>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</si>
  <si>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</si>
  <si>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</si>
  <si>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</si>
  <si>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</si>
  <si>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</si>
  <si>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</si>
  <si>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</si>
  <si>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</si>
  <si>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</si>
  <si>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</si>
  <si>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</si>
  <si>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</si>
  <si>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</si>
  <si>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</si>
  <si>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</si>
  <si>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</si>
  <si>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</si>
  <si>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</si>
  <si>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</si>
  <si>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</si>
  <si>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</si>
  <si>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</si>
  <si>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</si>
  <si>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</si>
  <si>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</si>
  <si>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</si>
  <si>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</si>
  <si>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</si>
  <si>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</si>
  <si>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</si>
  <si>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</si>
  <si>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</si>
  <si>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</si>
  <si>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</si>
  <si>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</si>
  <si>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</si>
  <si>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</si>
  <si>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</si>
  <si>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</si>
  <si>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</si>
  <si>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</si>
  <si>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</si>
  <si>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</si>
  <si>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</si>
  <si>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</si>
  <si>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</si>
  <si>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</si>
  <si>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</si>
  <si>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</si>
  <si>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</si>
  <si>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</si>
  <si>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</si>
  <si>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</si>
  <si>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</si>
  <si>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</si>
  <si>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</si>
  <si>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</si>
  <si>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</si>
  <si>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</si>
  <si>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</si>
  <si>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</si>
  <si>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</si>
  <si>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</si>
  <si>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</si>
  <si>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</si>
  <si>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</si>
  <si>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</si>
  <si>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</si>
  <si>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</si>
  <si>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</si>
  <si>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</si>
  <si>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</si>
  <si>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</si>
  <si>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</si>
  <si>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</si>
  <si>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</si>
  <si>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</si>
  <si>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</si>
  <si>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</si>
  <si>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</si>
  <si>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</si>
  <si>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</si>
  <si>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</si>
  <si>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</si>
  <si>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</si>
  <si>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</si>
  <si>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</si>
  <si>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</si>
  <si>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</si>
  <si>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</si>
  <si>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</si>
  <si>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</si>
  <si>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</si>
  <si>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</si>
  <si>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</si>
  <si>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</si>
  <si>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</si>
  <si>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</si>
  <si>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</si>
  <si>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</si>
  <si>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</si>
  <si>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</si>
  <si>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</si>
  <si>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</si>
  <si>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</si>
  <si>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</si>
  <si>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</si>
  <si>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</si>
  <si>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</si>
  <si>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</si>
  <si>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</si>
  <si>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</si>
  <si>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</si>
  <si>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</si>
  <si>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</si>
  <si>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</si>
  <si>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</si>
  <si>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</si>
  <si>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</si>
  <si>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</si>
  <si>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</si>
  <si>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</si>
  <si>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</si>
  <si>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</si>
  <si>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</si>
  <si>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</si>
  <si>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</si>
  <si>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</si>
  <si>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</si>
  <si>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</si>
  <si>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</si>
  <si>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</si>
  <si>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</si>
  <si>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</si>
  <si>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</si>
  <si>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</si>
  <si>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</si>
  <si>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</si>
  <si>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</si>
  <si>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</si>
  <si>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</si>
  <si>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</si>
  <si>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</si>
  <si>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</si>
  <si>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</si>
  <si>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</si>
  <si>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</si>
  <si>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</si>
  <si>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</si>
  <si>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</si>
  <si>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</si>
  <si>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</si>
  <si>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</si>
  <si>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</si>
  <si>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</si>
  <si>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</si>
  <si>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</si>
  <si>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</si>
  <si>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</si>
  <si>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</si>
  <si>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</si>
  <si>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</si>
  <si>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</si>
  <si>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</si>
  <si>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</si>
  <si>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</si>
  <si>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</si>
  <si>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</si>
  <si>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</si>
  <si>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</si>
  <si>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</si>
  <si>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</si>
  <si>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</si>
  <si>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</si>
  <si>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</si>
  <si>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</si>
  <si>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</si>
  <si>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</si>
  <si>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</si>
  <si>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</si>
  <si>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</si>
  <si>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</si>
  <si>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</si>
  <si>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</si>
  <si>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</si>
  <si>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</si>
  <si>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</si>
  <si>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</si>
  <si>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</si>
  <si>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</si>
  <si>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</si>
  <si>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</si>
  <si>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</si>
  <si>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</si>
  <si>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</si>
  <si>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</si>
  <si>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</si>
  <si>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</si>
  <si>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</si>
  <si>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</si>
  <si>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</si>
  <si>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</si>
  <si>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</si>
  <si>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</si>
  <si>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</si>
  <si>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</si>
  <si>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</si>
  <si>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</si>
  <si>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</si>
  <si>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</si>
  <si>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</si>
  <si>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</si>
  <si>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</si>
  <si>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</si>
  <si>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</si>
  <si>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</si>
  <si>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</si>
  <si>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</si>
  <si>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</si>
  <si>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</si>
  <si>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</si>
  <si>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</si>
  <si>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</si>
  <si>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</si>
  <si>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</si>
  <si>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</si>
  <si>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</si>
  <si>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</si>
  <si>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</si>
  <si>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</si>
  <si>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</si>
  <si>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</si>
  <si>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</si>
  <si>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</si>
  <si>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</si>
  <si>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</si>
  <si>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</si>
  <si>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</si>
  <si>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</si>
  <si>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</si>
  <si>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</si>
  <si>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</si>
  <si>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</si>
  <si>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</si>
  <si>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</si>
  <si>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</si>
  <si>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</si>
  <si>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</si>
  <si>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</si>
  <si>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</si>
  <si>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</si>
  <si>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</si>
  <si>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</si>
  <si>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</si>
  <si>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</si>
  <si>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</si>
  <si>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</si>
  <si>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</si>
  <si>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</si>
  <si>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</si>
  <si>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</si>
  <si>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</si>
  <si>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</si>
  <si>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</si>
  <si>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</si>
  <si>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</si>
  <si>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</si>
  <si>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</si>
  <si>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</si>
  <si>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</si>
  <si>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</si>
  <si>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</si>
  <si>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</si>
  <si>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</si>
  <si>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</si>
  <si>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</si>
  <si>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</si>
  <si>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</si>
  <si>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</si>
  <si>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</si>
  <si>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</si>
  <si>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</si>
  <si>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</si>
  <si>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</si>
  <si>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</si>
  <si>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</si>
  <si>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</si>
  <si>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</si>
  <si>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</si>
  <si>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</si>
  <si>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</si>
  <si>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</si>
  <si>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</si>
  <si>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</si>
  <si>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</si>
  <si>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</si>
  <si>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</si>
  <si>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</si>
  <si>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</si>
  <si>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</si>
  <si>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</si>
  <si>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</si>
  <si>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</si>
  <si>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</si>
  <si>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</si>
  <si>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</si>
  <si>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</si>
  <si>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</si>
  <si>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</si>
  <si>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</si>
  <si>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</si>
  <si>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</si>
  <si>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</si>
  <si>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</si>
  <si>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</si>
  <si>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</si>
  <si>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</si>
  <si>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</si>
  <si>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</si>
  <si>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</si>
  <si>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</si>
  <si>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</si>
  <si>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</si>
  <si>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</si>
  <si>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</si>
  <si>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</si>
  <si>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</si>
  <si>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</si>
  <si>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</si>
  <si>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</si>
  <si>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</si>
  <si>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</si>
  <si>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</si>
  <si>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</si>
  <si>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</si>
  <si>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</si>
  <si>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</si>
  <si>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</si>
  <si>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</si>
  <si>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</si>
  <si>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</si>
  <si>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</si>
  <si>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</si>
  <si>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</si>
  <si>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</si>
  <si>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</si>
  <si>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</si>
  <si>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</si>
  <si>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</si>
  <si>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</si>
  <si>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</si>
  <si>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</si>
  <si>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</si>
  <si>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</si>
  <si>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</si>
  <si>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</si>
  <si>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</si>
  <si>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</si>
  <si>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</si>
  <si>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</si>
  <si>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</si>
  <si>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</si>
  <si>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</si>
  <si>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</si>
  <si>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</si>
  <si>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</si>
  <si>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</si>
  <si>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</si>
  <si>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</si>
  <si>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</si>
  <si>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</si>
  <si>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</si>
  <si>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</si>
  <si>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</si>
  <si>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</si>
  <si>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</si>
  <si>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</si>
  <si>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</si>
  <si>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</si>
  <si>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</si>
  <si>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</si>
  <si>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</si>
  <si>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</si>
  <si>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</si>
  <si>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</si>
  <si>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</si>
  <si>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</si>
  <si>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</si>
  <si>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</si>
  <si>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</si>
  <si>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</si>
  <si>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</si>
  <si>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</si>
  <si>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</si>
  <si>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</si>
  <si>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</si>
  <si>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</si>
  <si>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</si>
  <si>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</si>
  <si>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</si>
  <si>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</si>
  <si>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</si>
  <si>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</si>
  <si>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</si>
  <si>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</si>
  <si>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</si>
  <si>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</si>
  <si>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</si>
  <si>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</si>
  <si>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</si>
  <si>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</si>
  <si>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</si>
  <si>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</si>
  <si>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</si>
  <si>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</si>
  <si>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</si>
  <si>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</si>
  <si>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</si>
  <si>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</si>
  <si>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</si>
  <si>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</si>
  <si>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</si>
  <si>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</si>
  <si>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</si>
  <si>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</si>
  <si>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</si>
  <si>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</si>
  <si>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</si>
  <si>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</si>
  <si>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</si>
  <si>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</si>
  <si>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</si>
  <si>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</si>
  <si>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</si>
  <si>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</si>
  <si>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</si>
  <si>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</si>
  <si>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</si>
  <si>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</si>
  <si>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</si>
  <si>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</si>
  <si>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</si>
  <si>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</si>
  <si>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</si>
  <si>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</si>
  <si>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</si>
  <si>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</si>
  <si>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</si>
  <si>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</si>
  <si>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</si>
  <si>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</si>
  <si>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</si>
  <si>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</si>
  <si>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</si>
  <si>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</si>
  <si>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</si>
  <si>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</si>
  <si>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</si>
  <si>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</si>
  <si>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</si>
  <si>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</si>
  <si>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</si>
  <si>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</si>
  <si>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</si>
  <si>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</si>
  <si>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</si>
  <si>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</si>
  <si>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</si>
  <si>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</si>
  <si>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</si>
  <si>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</si>
  <si>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</si>
  <si>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</si>
  <si>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</si>
  <si>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</si>
  <si>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</si>
  <si>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</si>
  <si>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</si>
  <si>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</si>
  <si>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</si>
  <si>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</si>
  <si>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</si>
  <si>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</si>
  <si>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</si>
  <si>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</si>
  <si>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</si>
  <si>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</si>
  <si>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</si>
  <si>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</si>
  <si>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</si>
  <si>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</si>
  <si>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</si>
  <si>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</si>
  <si>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</si>
  <si>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</si>
  <si>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</si>
  <si>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</si>
  <si>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</si>
  <si>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</si>
  <si>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</si>
  <si>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</si>
  <si>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</si>
  <si>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</si>
  <si>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</si>
  <si>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</si>
  <si>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</si>
  <si>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</si>
  <si>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</si>
  <si>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</si>
  <si>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</si>
  <si>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</si>
  <si>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</si>
  <si>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</si>
  <si>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</si>
  <si>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</si>
  <si>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</si>
  <si>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</si>
  <si>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</si>
  <si>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</si>
  <si>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</si>
  <si>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</si>
  <si>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</si>
  <si>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</si>
  <si>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</si>
  <si>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</si>
  <si>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</si>
  <si>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</si>
  <si>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</si>
  <si>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</si>
  <si>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</si>
  <si>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</si>
  <si>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</si>
  <si>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</si>
  <si>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</si>
  <si>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</si>
  <si>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</si>
  <si>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</si>
  <si>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</si>
  <si>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</si>
  <si>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</si>
  <si>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</si>
  <si>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</si>
  <si>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</si>
  <si>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</si>
  <si>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</si>
  <si>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</si>
  <si>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</si>
  <si>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</si>
  <si>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</si>
  <si>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</si>
  <si>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</si>
  <si>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</si>
  <si>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</si>
  <si>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</si>
  <si>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</si>
  <si>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</si>
  <si>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</si>
  <si>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</si>
  <si>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</si>
  <si>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</si>
  <si>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</si>
  <si>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</si>
  <si>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</si>
  <si>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</si>
  <si>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</si>
  <si>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</si>
  <si>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</si>
  <si>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</si>
  <si>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</si>
  <si>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</si>
  <si>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</si>
  <si>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</si>
  <si>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</si>
  <si>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</si>
  <si>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</si>
  <si>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</si>
  <si>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</si>
  <si>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</si>
  <si>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</si>
  <si>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</si>
  <si>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</si>
  <si>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</si>
  <si>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</si>
  <si>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</si>
  <si>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</si>
  <si>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</si>
  <si>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</si>
  <si>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</si>
  <si>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</si>
  <si>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</si>
  <si>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</si>
  <si>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</si>
  <si>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</si>
  <si>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</si>
  <si>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</si>
  <si>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</si>
  <si>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</si>
  <si>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</si>
  <si>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</si>
  <si>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</si>
  <si>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</si>
  <si>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</si>
  <si>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</si>
  <si>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</si>
  <si>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</si>
  <si>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</si>
  <si>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</si>
  <si>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</si>
  <si>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</si>
  <si>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</si>
  <si>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</si>
  <si>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</si>
  <si>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</si>
  <si>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</si>
  <si>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</si>
  <si>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</si>
  <si>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</si>
  <si>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</si>
  <si>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</si>
  <si>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</si>
  <si>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</si>
  <si>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</si>
  <si>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</si>
  <si>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</si>
  <si>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</si>
  <si>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</si>
  <si>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</si>
  <si>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</si>
  <si>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</si>
  <si>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</si>
  <si>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</si>
  <si>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</si>
  <si>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</si>
  <si>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</si>
  <si>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</si>
  <si>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</si>
  <si>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</si>
  <si>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</si>
  <si>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</si>
  <si>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</si>
  <si>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</si>
  <si>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</si>
  <si>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</si>
  <si>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</si>
  <si>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</si>
  <si>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</si>
  <si>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</si>
  <si>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</si>
  <si>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</si>
  <si>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</si>
  <si>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</si>
  <si>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</si>
  <si>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</si>
  <si>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</si>
  <si>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</si>
  <si>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</si>
  <si>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</si>
  <si>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</si>
  <si>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</si>
  <si>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</si>
  <si>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</si>
  <si>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</si>
  <si>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</si>
  <si>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</si>
  <si>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</si>
  <si>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</si>
  <si>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</si>
  <si>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</si>
  <si>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</si>
  <si>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</si>
  <si>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</si>
  <si>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</si>
  <si>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</si>
  <si>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</si>
  <si>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</si>
  <si>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</si>
  <si>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</si>
  <si>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</si>
  <si>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</si>
  <si>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</si>
  <si>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</si>
  <si>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</si>
  <si>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</si>
  <si>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</si>
  <si>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</si>
  <si>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</si>
  <si>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</si>
  <si>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</si>
  <si>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</si>
  <si>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</si>
  <si>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</si>
  <si>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</si>
  <si>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</si>
  <si>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</si>
  <si>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</si>
  <si>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</si>
  <si>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</si>
  <si>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</si>
  <si>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</si>
  <si>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</si>
  <si>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</si>
  <si>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</si>
  <si>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</si>
  <si>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</si>
  <si>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</si>
  <si>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</si>
  <si>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</si>
  <si>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</si>
  <si>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</si>
  <si>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</si>
  <si>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</si>
  <si>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</si>
  <si>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</si>
  <si>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</si>
  <si>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</si>
  <si>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</si>
  <si>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</si>
  <si>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</si>
  <si>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</si>
  <si>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</si>
  <si>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</si>
  <si>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</si>
  <si>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</si>
  <si>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</si>
  <si>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</si>
  <si>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</si>
  <si>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</si>
  <si>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</si>
  <si>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</si>
  <si>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</si>
  <si>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</si>
  <si>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</si>
  <si>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</si>
  <si>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</si>
  <si>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</si>
  <si>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</si>
  <si>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</si>
  <si>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</si>
  <si>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</si>
  <si>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</si>
  <si>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</si>
  <si>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</si>
  <si>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</si>
  <si>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</si>
  <si>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</si>
  <si>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</si>
  <si>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</si>
  <si>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</si>
  <si>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</si>
  <si>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</si>
  <si>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</si>
  <si>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</si>
  <si>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</si>
  <si>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</si>
  <si>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</si>
  <si>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</si>
  <si>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</si>
  <si>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</si>
  <si>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</si>
  <si>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</si>
  <si>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</si>
  <si>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</si>
  <si>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</si>
  <si>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</si>
  <si>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</si>
  <si>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</si>
  <si>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</si>
  <si>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</si>
  <si>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</si>
  <si>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</si>
  <si>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</si>
  <si>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</si>
  <si>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</si>
  <si>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</si>
  <si>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</si>
  <si>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</si>
  <si>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</si>
  <si>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</si>
  <si>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</si>
  <si>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</si>
  <si>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</si>
  <si>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</si>
  <si>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</si>
  <si>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</si>
  <si>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</si>
  <si>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</si>
  <si>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</si>
  <si>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</si>
  <si>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</si>
  <si>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</si>
  <si>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</si>
  <si>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</si>
  <si>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</si>
  <si>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</si>
  <si>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</si>
  <si>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</si>
  <si>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</si>
  <si>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</si>
  <si>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</si>
  <si>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</si>
  <si>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</si>
  <si>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</si>
  <si>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</si>
  <si>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</si>
  <si>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</si>
  <si>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</si>
  <si>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</si>
  <si>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</si>
  <si>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</si>
  <si>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</si>
  <si>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</si>
  <si>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</si>
  <si>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</si>
  <si>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</si>
  <si>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</si>
  <si>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</si>
  <si>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</si>
  <si>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</si>
  <si>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</si>
  <si>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</si>
  <si>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</si>
  <si>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</si>
  <si>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</si>
  <si>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</si>
  <si>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</si>
  <si>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</si>
  <si>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</si>
  <si>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</si>
  <si>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</si>
  <si>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</si>
  <si>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</si>
  <si>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</si>
  <si>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</si>
  <si>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</si>
  <si>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</si>
  <si>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</si>
  <si>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</si>
  <si>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</si>
  <si>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</si>
  <si>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</si>
  <si>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</si>
  <si>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</si>
  <si>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</si>
  <si>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</si>
  <si>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</si>
  <si>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</si>
  <si>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</si>
  <si>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</si>
  <si>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</si>
  <si>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</si>
  <si>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</si>
  <si>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</si>
  <si>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</si>
  <si>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</si>
  <si>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</si>
  <si>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</si>
  <si>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</si>
  <si>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</si>
  <si>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</si>
  <si>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</si>
  <si>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</si>
  <si>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</si>
  <si>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</si>
  <si>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</si>
  <si>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</si>
  <si>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</si>
  <si>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</si>
  <si>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</si>
  <si>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</si>
  <si>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</si>
  <si>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</si>
  <si>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</si>
  <si>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</si>
  <si>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</si>
  <si>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</si>
  <si>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</si>
  <si>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</si>
  <si>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</si>
  <si>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</si>
  <si>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</si>
  <si>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</si>
  <si>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</si>
  <si>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</si>
  <si>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</si>
  <si>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</si>
  <si>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</si>
  <si>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</si>
  <si>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</si>
  <si>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</si>
  <si>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</si>
  <si>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</si>
  <si>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</si>
  <si>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</si>
  <si>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</si>
  <si>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</si>
  <si>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</si>
  <si>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</si>
  <si>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</si>
  <si>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</si>
  <si>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</si>
  <si>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</si>
  <si>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</si>
  <si>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</si>
  <si>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</si>
  <si>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</si>
  <si>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</si>
  <si>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</si>
  <si>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</si>
  <si>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</si>
  <si>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</si>
  <si>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</si>
  <si>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</si>
  <si>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</si>
  <si>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</si>
  <si>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</si>
  <si>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</si>
  <si>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</si>
  <si>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</si>
  <si>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</si>
  <si>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</si>
  <si>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</si>
  <si>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</si>
  <si>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</si>
  <si>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</si>
  <si>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</si>
  <si>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</si>
  <si>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</si>
  <si>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</si>
  <si>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</si>
  <si>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</si>
  <si>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</si>
  <si>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</si>
  <si>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</si>
  <si>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</si>
  <si>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</si>
  <si>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</si>
  <si>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</si>
  <si>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</si>
  <si>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</si>
  <si>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</si>
  <si>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</si>
  <si>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</si>
  <si>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</si>
  <si>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</si>
  <si>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</si>
  <si>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</si>
  <si>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</si>
  <si>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</si>
  <si>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</si>
  <si>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</si>
  <si>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</si>
  <si>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</si>
  <si>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</si>
  <si>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</si>
  <si>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</si>
  <si>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</si>
  <si>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</si>
  <si>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</si>
  <si>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</si>
  <si>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</si>
  <si>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</si>
  <si>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</si>
  <si>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</si>
  <si>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</si>
  <si>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</si>
  <si>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</si>
  <si>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</si>
  <si>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</si>
  <si>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</si>
  <si>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</si>
  <si>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</si>
  <si>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</si>
  <si>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</si>
  <si>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</si>
  <si>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</si>
  <si>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</si>
  <si>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</si>
  <si>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</si>
  <si>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</si>
  <si>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</si>
  <si>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</si>
  <si>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</si>
  <si>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</si>
  <si>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</si>
  <si>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</si>
  <si>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</si>
  <si>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</si>
  <si>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</si>
  <si>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</si>
  <si>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</si>
  <si>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</si>
  <si>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</si>
  <si>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</si>
  <si>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</si>
  <si>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</si>
  <si>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</si>
  <si>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</si>
  <si>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</si>
  <si>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</si>
  <si>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</si>
  <si>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</si>
  <si>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</si>
  <si>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</si>
  <si>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</si>
  <si>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</si>
  <si>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</si>
  <si>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</si>
  <si>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</si>
  <si>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</si>
  <si>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</si>
  <si>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</si>
  <si>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</si>
  <si>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</si>
  <si>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</si>
  <si>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</si>
  <si>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</si>
  <si>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</si>
  <si>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</si>
  <si>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</si>
  <si>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</si>
  <si>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</si>
  <si>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</si>
  <si>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</si>
  <si>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</si>
  <si>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</si>
  <si>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</si>
  <si>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</si>
  <si>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</si>
  <si>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</si>
  <si>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</si>
  <si>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</si>
  <si>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</si>
  <si>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</si>
  <si>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</si>
  <si>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</si>
  <si>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</si>
  <si>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</si>
  <si>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</si>
  <si>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</si>
  <si>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</si>
  <si>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</si>
  <si>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</si>
  <si>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</si>
  <si>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</si>
  <si>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</si>
  <si>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</si>
  <si>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</si>
  <si>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</si>
  <si>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</si>
  <si>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</si>
  <si>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</si>
  <si>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</si>
  <si>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</si>
  <si>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</si>
  <si>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</si>
  <si>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</si>
  <si>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</si>
  <si>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</si>
  <si>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</si>
  <si>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</si>
  <si>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</si>
  <si>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</si>
  <si>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</si>
  <si>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</si>
  <si>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</si>
  <si>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</si>
  <si>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</si>
  <si>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</si>
  <si>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</si>
  <si>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</si>
  <si>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</si>
  <si>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</si>
  <si>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</si>
  <si>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</si>
  <si>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</si>
  <si>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</si>
  <si>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</si>
  <si>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</si>
  <si>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</si>
  <si>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</si>
  <si>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</si>
  <si>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</si>
  <si>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</si>
  <si>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</si>
  <si>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</si>
  <si>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</si>
  <si>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</si>
  <si>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</si>
  <si>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</si>
  <si>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</si>
  <si>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</si>
  <si>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</si>
  <si>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</si>
  <si>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</si>
  <si>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</si>
  <si>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</si>
  <si>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</si>
  <si>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</si>
  <si>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</si>
  <si>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</si>
  <si>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</si>
  <si>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</si>
  <si>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</si>
  <si>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</si>
  <si>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</si>
  <si>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</si>
  <si>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</si>
  <si>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</si>
  <si>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</si>
  <si>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</si>
  <si>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</si>
  <si>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</si>
  <si>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</si>
  <si>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</si>
  <si>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</si>
  <si>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</si>
  <si>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</si>
  <si>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</si>
  <si>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</si>
  <si>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</si>
  <si>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</si>
  <si>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</si>
  <si>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</si>
  <si>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</si>
  <si>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</si>
  <si>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</si>
  <si>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</si>
  <si>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</si>
  <si>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</si>
  <si>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</si>
  <si>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</si>
  <si>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</si>
  <si>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</si>
  <si>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</si>
  <si>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</si>
  <si>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</si>
  <si>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</si>
  <si>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</si>
  <si>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</si>
  <si>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</si>
  <si>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</si>
  <si>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</si>
  <si>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</si>
  <si>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</si>
  <si>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</si>
  <si>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</si>
  <si>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</si>
  <si>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</si>
  <si>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</si>
  <si>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</si>
  <si>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</si>
  <si>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</si>
  <si>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</si>
  <si>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</si>
  <si>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</si>
  <si>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</si>
  <si>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</si>
  <si>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</si>
  <si>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</si>
  <si>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</si>
  <si>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</si>
  <si>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</si>
  <si>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</si>
  <si>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</si>
  <si>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</si>
  <si>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</si>
  <si>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</si>
  <si>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</si>
  <si>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</si>
  <si>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</si>
  <si>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</si>
  <si>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</si>
  <si>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</si>
  <si>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</si>
  <si>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</si>
  <si>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</si>
  <si>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</si>
  <si>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</si>
  <si>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</si>
  <si>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</si>
  <si>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</si>
  <si>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</si>
  <si>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</si>
  <si>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</si>
  <si>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</si>
  <si>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</si>
  <si>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</si>
  <si>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</si>
  <si>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</si>
  <si>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</si>
  <si>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</si>
  <si>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</si>
  <si>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</si>
  <si>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</si>
  <si>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</si>
  <si>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</si>
  <si>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</si>
  <si>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</si>
  <si>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</si>
  <si>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</si>
  <si>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</si>
  <si>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</si>
  <si>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</si>
  <si>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</si>
  <si>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</si>
  <si>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</si>
  <si>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</si>
  <si>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</si>
  <si>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</si>
  <si>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</si>
  <si>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</si>
  <si>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</si>
  <si>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</si>
  <si>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</si>
  <si>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</si>
  <si>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</si>
  <si>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</si>
  <si>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</si>
  <si>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</si>
  <si>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</si>
  <si>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</si>
  <si>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</si>
  <si>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</si>
  <si>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</si>
  <si>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</si>
  <si>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</si>
  <si>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</si>
  <si>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</si>
  <si>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</si>
  <si>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</si>
  <si>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</si>
  <si>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</si>
  <si>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</si>
  <si>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</si>
  <si>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</si>
  <si>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</si>
  <si>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</si>
  <si>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</si>
  <si>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</si>
  <si>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</si>
  <si>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</si>
  <si>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</si>
  <si>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</si>
  <si>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</si>
  <si>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</si>
  <si>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</si>
  <si>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</si>
  <si>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</si>
  <si>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</si>
  <si>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</si>
  <si>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</si>
  <si>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</si>
  <si>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</si>
  <si>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</si>
  <si>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</si>
  <si>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</si>
  <si>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</si>
  <si>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</si>
  <si>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</si>
  <si>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</si>
  <si>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</si>
  <si>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</si>
  <si>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</si>
  <si>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</si>
  <si>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</si>
  <si>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</si>
  <si>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</si>
  <si>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</si>
  <si>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</si>
  <si>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</si>
  <si>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</si>
  <si>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</si>
  <si>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</si>
  <si>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</si>
  <si>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</si>
  <si>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</si>
  <si>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</si>
  <si>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</si>
  <si>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</si>
  <si>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</si>
  <si>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</si>
  <si>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</si>
  <si>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</si>
  <si>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</si>
  <si>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</si>
  <si>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</si>
  <si>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</si>
  <si>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</si>
  <si>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</si>
  <si>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</si>
  <si>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</si>
  <si>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</si>
  <si>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</si>
  <si>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</si>
  <si>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</si>
  <si>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</si>
  <si>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</si>
  <si>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</si>
  <si>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</si>
  <si>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</si>
  <si>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</si>
  <si>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</si>
  <si>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</si>
  <si>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</si>
  <si>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</si>
  <si>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</si>
  <si>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</si>
  <si>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</si>
  <si>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</si>
  <si>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</si>
  <si>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</si>
  <si>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</si>
  <si>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</si>
  <si>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</si>
  <si>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</si>
  <si>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</si>
  <si>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</si>
  <si>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</si>
  <si>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</si>
  <si>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</si>
  <si>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</si>
  <si>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</si>
  <si>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</si>
  <si>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</si>
  <si>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</si>
  <si>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</si>
  <si>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</si>
  <si>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</si>
  <si>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</si>
  <si>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</si>
  <si>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</si>
  <si>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</si>
  <si>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</si>
  <si>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</si>
  <si>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</si>
  <si>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</si>
  <si>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</si>
  <si>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</si>
  <si>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</si>
  <si>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</si>
  <si>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</si>
  <si>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</si>
  <si>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</si>
  <si>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</si>
  <si>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</si>
  <si>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</si>
  <si>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</si>
  <si>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</si>
  <si>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</si>
  <si>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</si>
  <si>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</si>
  <si>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</si>
  <si>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</si>
  <si>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</si>
  <si>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</si>
  <si>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</si>
  <si>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</si>
  <si>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</si>
  <si>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</si>
  <si>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</si>
  <si>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</si>
  <si>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</si>
  <si>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</si>
  <si>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</si>
  <si>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</si>
  <si>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</si>
  <si>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</si>
  <si>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</si>
  <si>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</si>
  <si>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</si>
  <si>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</si>
  <si>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</si>
  <si>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</si>
  <si>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</si>
  <si>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</si>
  <si>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</si>
  <si>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</si>
  <si>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</si>
  <si>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</si>
  <si>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</si>
  <si>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</si>
  <si>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</si>
  <si>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</si>
  <si>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</si>
  <si>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</si>
  <si>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</si>
  <si>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</si>
  <si>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</si>
  <si>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</si>
  <si>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</si>
  <si>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</si>
  <si>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</si>
  <si>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</si>
  <si>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</si>
  <si>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</si>
  <si>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</si>
  <si>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</si>
  <si>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</si>
  <si>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</si>
  <si>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</si>
  <si>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</si>
  <si>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</si>
  <si>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</si>
  <si>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</si>
  <si>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</si>
  <si>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</si>
  <si>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</si>
  <si>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</si>
  <si>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</si>
  <si>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</si>
  <si>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</si>
  <si>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</si>
  <si>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</si>
  <si>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</si>
  <si>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</si>
  <si>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</si>
  <si>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</si>
  <si>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</si>
  <si>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</si>
  <si>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</si>
  <si>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</si>
  <si>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</si>
  <si>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</si>
  <si>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</si>
  <si>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</si>
  <si>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</si>
  <si>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</si>
  <si>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</si>
  <si>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</si>
  <si>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</si>
  <si>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</si>
  <si>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</si>
  <si>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</si>
  <si>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</si>
  <si>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</si>
  <si>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</si>
  <si>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</si>
  <si>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</si>
  <si>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</si>
  <si>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</si>
  <si>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</si>
  <si>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</si>
  <si>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</si>
  <si>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</si>
  <si>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</si>
  <si>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</si>
  <si>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</si>
  <si>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</si>
  <si>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</si>
  <si>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</si>
  <si>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</si>
  <si>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</si>
  <si>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</si>
  <si>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</si>
  <si>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</si>
  <si>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</si>
  <si>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</si>
  <si>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</si>
  <si>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</si>
  <si>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</si>
  <si>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</si>
  <si>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</si>
  <si>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</si>
  <si>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</si>
  <si>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</si>
  <si>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</si>
  <si>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</si>
  <si>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</si>
  <si>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</si>
  <si>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</si>
  <si>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</si>
  <si>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</si>
  <si>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</si>
  <si>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</si>
  <si>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</si>
  <si>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</si>
  <si>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</si>
  <si>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</si>
  <si>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</si>
  <si>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</si>
  <si>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</si>
  <si>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</si>
  <si>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</si>
  <si>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</si>
  <si>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</si>
  <si>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</si>
  <si>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</si>
  <si>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</si>
  <si>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</si>
  <si>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</si>
  <si>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</si>
  <si>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</si>
  <si>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</si>
  <si>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</si>
  <si>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</si>
  <si>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</si>
  <si>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</si>
  <si>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</si>
  <si>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</si>
  <si>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</si>
  <si>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</si>
  <si>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</si>
  <si>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</si>
  <si>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</si>
  <si>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</si>
  <si>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</si>
  <si>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</si>
  <si>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</si>
  <si>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</si>
  <si>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</si>
  <si>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</si>
  <si>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</si>
  <si>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</si>
  <si>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</si>
  <si>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</si>
  <si>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</si>
  <si>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</si>
  <si>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</si>
  <si>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</si>
  <si>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</si>
  <si>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</si>
  <si>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</si>
  <si>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</si>
  <si>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</si>
  <si>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</si>
  <si>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</si>
  <si>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</si>
  <si>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</si>
  <si>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</si>
  <si>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</si>
  <si>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</si>
  <si>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</si>
  <si>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</si>
  <si>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</si>
  <si>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</si>
  <si>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</si>
  <si>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</si>
  <si>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</si>
  <si>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</si>
  <si>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</si>
  <si>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</si>
  <si>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</si>
  <si>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</si>
  <si>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</si>
  <si>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</si>
  <si>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</si>
  <si>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</si>
  <si>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</si>
  <si>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</si>
  <si>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</si>
  <si>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</si>
  <si>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</si>
  <si>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</si>
  <si>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</si>
  <si>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</si>
  <si>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</si>
  <si>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</si>
  <si>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</si>
  <si>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</si>
  <si>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</si>
  <si>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</si>
  <si>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</si>
  <si>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</si>
  <si>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</si>
  <si>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</si>
  <si>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</si>
  <si>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</si>
  <si>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</si>
  <si>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</si>
  <si>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</si>
  <si>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</si>
  <si>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</si>
  <si>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</si>
  <si>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</si>
  <si>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</si>
  <si>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</si>
  <si>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</si>
  <si>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</si>
  <si>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</si>
  <si>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</si>
  <si>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</si>
  <si>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</si>
  <si>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</si>
  <si>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</si>
  <si>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</si>
  <si>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</si>
  <si>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</si>
  <si>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</si>
  <si>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</si>
  <si>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</si>
  <si>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</si>
  <si>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</si>
  <si>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</si>
  <si>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</si>
  <si>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</si>
  <si>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</si>
  <si>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</si>
  <si>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</si>
  <si>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</si>
  <si>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</si>
  <si>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</si>
  <si>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</si>
  <si>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</si>
  <si>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</si>
  <si>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</si>
  <si>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</si>
  <si>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</si>
  <si>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</si>
  <si>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</si>
  <si>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</si>
  <si>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</si>
  <si>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</si>
  <si>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</si>
  <si>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</si>
  <si>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</si>
  <si>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</si>
  <si>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</si>
  <si>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</si>
  <si>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</si>
  <si>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</si>
  <si>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</si>
  <si>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</si>
  <si>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</si>
  <si>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</si>
  <si>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</si>
  <si>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</si>
  <si>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</si>
  <si>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</si>
  <si>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</si>
  <si>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</si>
  <si>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</si>
  <si>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</si>
  <si>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</si>
  <si>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</si>
  <si>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</si>
  <si>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</si>
  <si>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</si>
  <si>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</si>
  <si>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</si>
  <si>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</si>
  <si>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</si>
  <si>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</si>
  <si>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</si>
  <si>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</si>
  <si>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</si>
  <si>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</si>
  <si>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</si>
  <si>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</si>
  <si>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</si>
  <si>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</si>
  <si>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</si>
  <si>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</si>
  <si>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</si>
  <si>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</si>
  <si>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</si>
  <si>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</si>
  <si>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</si>
  <si>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</si>
  <si>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</si>
  <si>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</si>
  <si>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</si>
  <si>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</si>
  <si>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</si>
  <si>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</si>
  <si>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</si>
  <si>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</si>
  <si>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</si>
  <si>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</si>
  <si>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</si>
  <si>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</si>
  <si>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</si>
  <si>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</si>
  <si>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</si>
  <si>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</si>
  <si>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</si>
  <si>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</si>
  <si>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</si>
  <si>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</si>
  <si>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</si>
  <si>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</si>
  <si>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</si>
  <si>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</si>
  <si>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</si>
  <si>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</si>
  <si>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</si>
  <si>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</si>
  <si>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</si>
  <si>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</si>
  <si>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</si>
  <si>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</si>
  <si>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</si>
  <si>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</si>
  <si>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</si>
  <si>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</si>
  <si>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</si>
  <si>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</si>
  <si>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</si>
  <si>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</si>
  <si>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</si>
  <si>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</si>
  <si>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</si>
  <si>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</si>
  <si>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</si>
  <si>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</si>
  <si>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</si>
  <si>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</si>
  <si>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</si>
  <si>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</si>
  <si>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</si>
  <si>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</si>
  <si>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</si>
  <si>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</si>
  <si>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</si>
  <si>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</si>
  <si>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</si>
  <si>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</si>
  <si>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</si>
  <si>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</si>
  <si>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</si>
  <si>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</si>
  <si>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</si>
  <si>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</si>
  <si>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</si>
  <si>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</si>
  <si>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</si>
  <si>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</si>
  <si>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</si>
  <si>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</si>
  <si>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</si>
  <si>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</si>
  <si>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</si>
  <si>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</si>
  <si>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</si>
  <si>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</si>
  <si>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</si>
  <si>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</si>
  <si>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</si>
  <si>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</si>
  <si>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</si>
  <si>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</si>
  <si>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</si>
  <si>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</si>
  <si>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</si>
  <si>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</si>
  <si>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</si>
  <si>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</si>
  <si>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</si>
  <si>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</si>
  <si>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</si>
  <si>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</si>
  <si>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</si>
  <si>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</si>
  <si>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</si>
  <si>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</si>
  <si>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</si>
  <si>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</si>
  <si>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</si>
  <si>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</si>
  <si>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</si>
  <si>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</si>
  <si>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</si>
  <si>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</si>
  <si>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</si>
  <si>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</si>
  <si>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</si>
  <si>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</si>
  <si>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</si>
  <si>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</si>
  <si>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</si>
  <si>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</si>
  <si>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</si>
  <si>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</si>
  <si>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</si>
  <si>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</si>
  <si>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</si>
  <si>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</si>
  <si>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</si>
  <si>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</si>
  <si>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</si>
  <si>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</si>
  <si>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</si>
  <si>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</si>
  <si>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</si>
  <si>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</si>
  <si>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</si>
  <si>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</si>
  <si>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</si>
  <si>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</si>
  <si>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</si>
  <si>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</si>
  <si>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</si>
  <si>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</si>
  <si>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</si>
  <si>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</si>
  <si>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</si>
  <si>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</si>
  <si>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</si>
  <si>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</si>
  <si>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</si>
  <si>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</si>
  <si>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</si>
  <si>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</si>
  <si>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</si>
  <si>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</si>
  <si>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</si>
  <si>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</si>
  <si>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</si>
  <si>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</si>
  <si>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</si>
  <si>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</si>
  <si>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</si>
  <si>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</si>
  <si>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</si>
  <si>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</si>
  <si>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</si>
  <si>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</si>
  <si>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</si>
  <si>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</si>
  <si>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</si>
  <si>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</si>
  <si>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</si>
  <si>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</si>
  <si>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</si>
  <si>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</si>
  <si>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</si>
  <si>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</si>
  <si>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</si>
  <si>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</si>
  <si>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</si>
  <si>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</si>
  <si>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</si>
  <si>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</si>
  <si>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</si>
  <si>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</si>
  <si>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</si>
  <si>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</si>
  <si>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</si>
  <si>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</si>
  <si>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</si>
  <si>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</si>
  <si>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</si>
  <si>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</si>
  <si>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</si>
  <si>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</si>
  <si>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</si>
  <si>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</si>
  <si>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</si>
  <si>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</si>
  <si>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</si>
  <si>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</si>
  <si>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</si>
  <si>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</si>
  <si>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</si>
  <si>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</si>
  <si>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</si>
  <si>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</si>
  <si>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</si>
  <si>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</si>
  <si>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</si>
  <si>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</si>
  <si>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</si>
  <si>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</si>
  <si>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</si>
  <si>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</si>
  <si>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</si>
  <si>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</si>
  <si>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</si>
  <si>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</si>
  <si>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</si>
  <si>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</si>
  <si>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</si>
  <si>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</si>
  <si>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</si>
  <si>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</si>
  <si>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</si>
  <si>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</si>
  <si>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</si>
  <si>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</si>
  <si>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</si>
  <si>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</si>
  <si>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</si>
  <si>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</si>
  <si>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</si>
  <si>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</si>
  <si>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</si>
  <si>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</si>
  <si>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</si>
  <si>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</si>
  <si>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</si>
  <si>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</si>
  <si>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</si>
  <si>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</si>
  <si>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</si>
  <si>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</si>
  <si>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</si>
  <si>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</si>
  <si>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</si>
  <si>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</si>
  <si>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</si>
  <si>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</si>
  <si>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</si>
  <si>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</si>
  <si>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</si>
  <si>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</si>
  <si>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</si>
  <si>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</si>
  <si>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</si>
  <si>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</si>
  <si>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</si>
  <si>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</si>
  <si>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</si>
  <si>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</si>
  <si>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</si>
  <si>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</si>
  <si>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</si>
  <si>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</si>
  <si>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</si>
  <si>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</si>
  <si>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</si>
  <si>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</si>
  <si>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</si>
  <si>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</si>
  <si>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</si>
  <si>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</si>
  <si>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</si>
  <si>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</si>
  <si>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</si>
  <si>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</si>
  <si>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</si>
  <si>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</si>
  <si>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</si>
  <si>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</si>
  <si>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</si>
  <si>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</si>
  <si>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</si>
  <si>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</si>
  <si>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</si>
  <si>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</si>
  <si>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</si>
  <si>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</si>
  <si>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</si>
  <si>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</si>
  <si>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</si>
  <si>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</si>
  <si>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</si>
  <si>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</si>
  <si>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</si>
  <si>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</si>
  <si>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</si>
  <si>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</si>
  <si>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</si>
  <si>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</si>
  <si>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</si>
  <si>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</si>
  <si>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</si>
  <si>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</si>
  <si>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</si>
  <si>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</si>
  <si>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</si>
  <si>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</si>
  <si>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</si>
  <si>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</si>
  <si>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</si>
  <si>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</si>
  <si>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</si>
  <si>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</si>
  <si>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</si>
  <si>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</si>
  <si>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</si>
  <si>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</si>
  <si>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</si>
  <si>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</si>
  <si>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</si>
  <si>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</si>
  <si>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</si>
  <si>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</si>
  <si>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</si>
  <si>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</si>
  <si>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</si>
  <si>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</si>
  <si>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</si>
  <si>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</si>
  <si>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</si>
  <si>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</si>
  <si>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</si>
  <si>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</si>
  <si>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</si>
  <si>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</si>
  <si>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</si>
  <si>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</si>
  <si>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</si>
  <si>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</si>
  <si>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</si>
  <si>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</si>
  <si>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</si>
  <si>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</si>
  <si>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</si>
  <si>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</si>
  <si>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</si>
  <si>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</si>
  <si>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</si>
  <si>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</si>
  <si>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</si>
  <si>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</si>
  <si>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</si>
  <si>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</si>
  <si>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</si>
  <si>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</si>
  <si>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</si>
  <si>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</si>
  <si>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</si>
  <si>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</si>
  <si>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</si>
  <si>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</si>
  <si>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</si>
  <si>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</si>
  <si>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</si>
  <si>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</si>
  <si>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</si>
  <si>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</si>
  <si>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</si>
  <si>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</si>
  <si>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</si>
  <si>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</si>
  <si>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</si>
  <si>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</si>
  <si>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</si>
  <si>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</si>
  <si>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</si>
  <si>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</si>
  <si>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</si>
  <si>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</si>
  <si>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</si>
  <si>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</si>
  <si>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</si>
  <si>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</si>
  <si>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</si>
  <si>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</si>
  <si>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</si>
  <si>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</si>
  <si>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</si>
  <si>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</si>
  <si>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</si>
  <si>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</si>
  <si>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</si>
  <si>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</si>
  <si>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</si>
  <si>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</si>
  <si>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</si>
  <si>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</si>
  <si>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</si>
  <si>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</si>
  <si>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</si>
  <si>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</si>
  <si>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</si>
  <si>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</si>
  <si>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</si>
  <si>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</si>
  <si>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</si>
  <si>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</si>
  <si>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</si>
  <si>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</si>
  <si>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</si>
  <si>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</si>
  <si>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</si>
  <si>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</si>
  <si>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</si>
  <si>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</si>
  <si>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</si>
  <si>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</si>
  <si>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</si>
  <si>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</si>
  <si>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</si>
  <si>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</si>
  <si>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</si>
  <si>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</si>
  <si>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</si>
  <si>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</si>
  <si>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</si>
  <si>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</si>
  <si>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</si>
  <si>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</si>
  <si>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</si>
  <si>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</si>
  <si>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</si>
  <si>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</si>
  <si>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</si>
  <si>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</si>
  <si>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</si>
  <si>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</si>
  <si>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</si>
  <si>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</si>
  <si>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</si>
  <si>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</si>
  <si>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</si>
  <si>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</si>
  <si>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</si>
  <si>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</si>
  <si>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</si>
  <si>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</si>
  <si>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</si>
  <si>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</si>
  <si>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</si>
  <si>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</si>
  <si>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</si>
  <si>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</si>
  <si>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</si>
  <si>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</si>
  <si>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</si>
  <si>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</si>
  <si>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</si>
  <si>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</si>
  <si>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</si>
  <si>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</si>
  <si>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</si>
  <si>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</si>
  <si>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</si>
  <si>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</si>
  <si>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</si>
  <si>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</si>
  <si>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</si>
  <si>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</si>
  <si>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</si>
  <si>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</si>
  <si>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</si>
  <si>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</si>
  <si>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</si>
  <si>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</si>
  <si>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</si>
  <si>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</si>
  <si>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</si>
  <si>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</si>
  <si>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</si>
  <si>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</si>
  <si>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</si>
  <si>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</si>
  <si>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</si>
  <si>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</si>
  <si>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</si>
  <si>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</si>
  <si>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</si>
  <si>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</si>
  <si>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</si>
  <si>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</si>
  <si>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</si>
  <si>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</si>
  <si>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</si>
  <si>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</si>
  <si>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</si>
  <si>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</si>
  <si>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</si>
  <si>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</si>
  <si>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</si>
  <si>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</si>
  <si>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</si>
  <si>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</si>
  <si>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</si>
  <si>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</si>
  <si>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</si>
  <si>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</si>
  <si>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</si>
  <si>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</si>
  <si>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</si>
  <si>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</si>
  <si>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</si>
  <si>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</si>
  <si>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</si>
  <si>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</si>
  <si>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</si>
  <si>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</si>
  <si>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</si>
  <si>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</si>
  <si>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</si>
  <si>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</si>
  <si>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</si>
  <si>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</si>
  <si>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</si>
  <si>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</si>
  <si>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</si>
  <si>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</si>
  <si>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</si>
  <si>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</si>
  <si>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</si>
  <si>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</si>
  <si>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</si>
  <si>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</si>
  <si>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</si>
  <si>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</si>
  <si>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</si>
  <si>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</si>
  <si>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</si>
  <si>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</si>
  <si>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</si>
  <si>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</si>
  <si>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</si>
  <si>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</si>
  <si>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</si>
  <si>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</si>
  <si>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</si>
  <si>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</si>
  <si>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</si>
  <si>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</si>
  <si>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</si>
  <si>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</si>
  <si>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</si>
  <si>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</si>
  <si>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</si>
  <si>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</si>
  <si>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</si>
  <si>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</si>
  <si>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</si>
  <si>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</si>
  <si>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</si>
  <si>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</si>
  <si>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</si>
  <si>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</si>
  <si>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</si>
  <si>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</si>
  <si>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</si>
  <si>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</si>
  <si>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</si>
  <si>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</si>
  <si>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</si>
  <si>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</si>
  <si>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</si>
  <si>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</si>
  <si>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</si>
  <si>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</si>
  <si>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</si>
  <si>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</si>
  <si>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</si>
  <si>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</si>
  <si>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</si>
  <si>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</si>
  <si>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</si>
  <si>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</si>
  <si>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</si>
  <si>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</si>
  <si>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</si>
  <si>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</si>
  <si>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</si>
  <si>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</si>
  <si>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</si>
  <si>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</si>
  <si>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</si>
  <si>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</si>
  <si>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</si>
  <si>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</si>
  <si>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</si>
  <si>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</si>
  <si>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</si>
  <si>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</si>
  <si>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</si>
  <si>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</si>
  <si>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</si>
  <si>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</si>
  <si>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</si>
  <si>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</si>
  <si>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</si>
  <si>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</si>
  <si>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</si>
  <si>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</si>
  <si>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</si>
  <si>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</si>
  <si>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</si>
  <si>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</si>
  <si>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</si>
  <si>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</si>
  <si>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</si>
  <si>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</si>
  <si>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</si>
  <si>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</si>
  <si>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</si>
  <si>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</si>
  <si>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</si>
  <si>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</si>
  <si>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</si>
  <si>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</si>
  <si>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</si>
  <si>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</si>
  <si>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</si>
  <si>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</si>
  <si>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</si>
  <si>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</si>
  <si>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</si>
  <si>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</si>
  <si>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</si>
  <si>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</si>
  <si>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</si>
  <si>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</si>
  <si>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</si>
  <si>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</si>
  <si>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</si>
  <si>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</si>
  <si>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</si>
  <si>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</si>
  <si>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</si>
  <si>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</si>
  <si>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</si>
  <si>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</si>
  <si>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</si>
  <si>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</si>
  <si>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</si>
  <si>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</si>
  <si>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</si>
  <si>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</si>
  <si>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</si>
  <si>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</si>
  <si>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</si>
  <si>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</si>
  <si>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</si>
  <si>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</si>
  <si>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</si>
  <si>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</si>
  <si>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</si>
  <si>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</si>
  <si>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</si>
  <si>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</si>
  <si>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</si>
  <si>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</si>
  <si>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</si>
  <si>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</si>
  <si>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</si>
  <si>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</si>
  <si>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</si>
  <si>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</si>
  <si>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</si>
  <si>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</si>
  <si>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</si>
  <si>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</si>
  <si>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</si>
  <si>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</si>
  <si>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</si>
  <si>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</si>
  <si>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</si>
  <si>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</si>
  <si>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</si>
  <si>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</si>
  <si>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</si>
  <si>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</si>
  <si>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</si>
  <si>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</si>
  <si>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</si>
  <si>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</si>
  <si>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</si>
  <si>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</si>
  <si>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</si>
  <si>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</si>
  <si>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</si>
  <si>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</si>
  <si>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</si>
  <si>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</si>
  <si>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</si>
  <si>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</si>
  <si>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</si>
  <si>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</si>
  <si>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</si>
  <si>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</si>
  <si>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</si>
  <si>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</si>
  <si>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</si>
  <si>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</si>
  <si>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</si>
  <si>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</si>
  <si>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</si>
  <si>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</si>
  <si>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</si>
  <si>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</si>
  <si>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</si>
  <si>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</si>
  <si>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</si>
  <si>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</si>
  <si>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</si>
  <si>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</si>
  <si>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</si>
  <si>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</si>
  <si>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</si>
  <si>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</si>
  <si>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</si>
  <si>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</si>
  <si>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</si>
  <si>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</si>
  <si>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</si>
  <si>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</si>
  <si>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</si>
  <si>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</si>
  <si>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</si>
  <si>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</si>
  <si>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</si>
  <si>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</si>
  <si>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</si>
  <si>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</si>
  <si>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</si>
  <si>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</si>
  <si>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</si>
  <si>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</si>
  <si>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</si>
  <si>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</si>
  <si>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</si>
  <si>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</si>
  <si>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</si>
  <si>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</si>
  <si>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</si>
  <si>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</si>
  <si>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</si>
  <si>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</si>
  <si>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</si>
  <si>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</si>
  <si>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</si>
  <si>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</si>
  <si>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</si>
  <si>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</si>
  <si>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</si>
  <si>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</si>
  <si>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</si>
  <si>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</si>
  <si>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</si>
  <si>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</si>
  <si>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</si>
  <si>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</si>
  <si>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</si>
  <si>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</si>
  <si>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</si>
  <si>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</si>
  <si>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</si>
  <si>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</si>
  <si>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</si>
  <si>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</si>
  <si>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</si>
  <si>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</si>
  <si>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</si>
  <si>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</si>
  <si>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</si>
  <si>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</si>
  <si>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</si>
  <si>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</si>
  <si>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</si>
  <si>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</si>
  <si>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</si>
  <si>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</si>
  <si>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</si>
  <si>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</si>
  <si>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</si>
  <si>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</si>
  <si>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</si>
  <si>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</si>
  <si>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</si>
  <si>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</si>
  <si>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</si>
  <si>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</si>
  <si>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</si>
  <si>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</si>
  <si>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</si>
  <si>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</si>
  <si>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</si>
  <si>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</si>
  <si>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</si>
  <si>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</si>
  <si>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</si>
  <si>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</si>
  <si>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</si>
  <si>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</si>
  <si>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</si>
  <si>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</si>
  <si>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</si>
  <si>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</si>
  <si>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</si>
  <si>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</si>
  <si>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</si>
  <si>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</si>
  <si>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</si>
  <si>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</si>
  <si>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</si>
  <si>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</si>
  <si>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</si>
  <si>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</si>
  <si>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</si>
  <si>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</si>
  <si>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</si>
  <si>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</si>
  <si>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</si>
  <si>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</si>
  <si>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</si>
  <si>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</si>
  <si>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</si>
  <si>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</si>
  <si>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</si>
  <si>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</si>
  <si>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</si>
  <si>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</si>
  <si>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</si>
  <si>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</si>
  <si>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</si>
  <si>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</si>
  <si>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</si>
  <si>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</si>
  <si>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</si>
  <si>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</si>
  <si>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</si>
  <si>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</si>
  <si>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</si>
  <si>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</si>
  <si>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</si>
  <si>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</si>
  <si>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</si>
  <si>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</si>
  <si>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</si>
  <si>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</si>
  <si>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</si>
  <si>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</si>
  <si>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</si>
  <si>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</si>
  <si>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</si>
  <si>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</si>
  <si>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</si>
  <si>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</si>
  <si>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</si>
  <si>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</si>
  <si>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</si>
  <si>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</si>
  <si>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</si>
  <si>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</si>
  <si>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</si>
  <si>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</si>
  <si>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</si>
  <si>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</si>
  <si>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</si>
  <si>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</si>
  <si>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</si>
  <si>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</si>
  <si>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</si>
  <si>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</si>
  <si>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</si>
  <si>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</si>
  <si>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</si>
  <si>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</si>
  <si>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</si>
  <si>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</si>
  <si>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</si>
  <si>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</si>
  <si>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</si>
  <si>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</si>
  <si>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</si>
  <si>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</si>
  <si>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</si>
  <si>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</si>
  <si>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</si>
  <si>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</si>
  <si>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</si>
  <si>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</si>
  <si>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</si>
  <si>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</si>
  <si>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</si>
  <si>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</si>
  <si>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</si>
  <si>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</si>
  <si>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</si>
  <si>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</si>
  <si>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</si>
  <si>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</si>
  <si>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</si>
  <si>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</si>
  <si>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</si>
  <si>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</si>
  <si>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</si>
  <si>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</si>
  <si>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</si>
  <si>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</si>
  <si>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</si>
  <si>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</si>
  <si>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</si>
  <si>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</si>
  <si>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</si>
  <si>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</si>
  <si>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</si>
  <si>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</si>
  <si>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</si>
  <si>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</si>
  <si>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</si>
  <si>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</si>
  <si>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</si>
  <si>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</si>
  <si>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</si>
  <si>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</si>
  <si>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</si>
  <si>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</si>
  <si>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</si>
  <si>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</si>
  <si>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</si>
  <si>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</si>
  <si>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</si>
  <si>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</si>
  <si>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</si>
  <si>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</si>
  <si>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</si>
  <si>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</si>
  <si>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</si>
  <si>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</si>
  <si>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</si>
  <si>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</si>
  <si>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</si>
  <si>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</si>
  <si>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</si>
  <si>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</si>
  <si>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</si>
  <si>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</si>
  <si>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</si>
  <si>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</si>
  <si>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</si>
  <si>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</si>
  <si>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</si>
  <si>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</si>
  <si>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</si>
  <si>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</si>
  <si>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</si>
  <si>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</si>
  <si>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</si>
  <si>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</si>
  <si>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</si>
  <si>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</si>
  <si>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</si>
  <si>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</si>
  <si>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</si>
  <si>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</si>
  <si>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</si>
  <si>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</si>
  <si>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</si>
  <si>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</si>
  <si>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</si>
  <si>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</si>
  <si>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</si>
  <si>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</si>
  <si>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</si>
  <si>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</si>
  <si>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</si>
  <si>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</si>
  <si>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</si>
  <si>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</si>
  <si>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</si>
  <si>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</si>
  <si>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</si>
  <si>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</si>
  <si>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</si>
  <si>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</si>
  <si>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</si>
  <si>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</si>
  <si>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</si>
  <si>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</si>
  <si>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</si>
  <si>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</si>
  <si>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</si>
  <si>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</si>
  <si>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</si>
  <si>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</si>
  <si>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</si>
  <si>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</si>
  <si>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</si>
  <si>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</si>
  <si>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</si>
  <si>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</si>
  <si>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</si>
  <si>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</si>
  <si>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</si>
  <si>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</si>
  <si>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</si>
  <si>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</si>
  <si>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</si>
  <si>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</si>
  <si>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</si>
  <si>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</si>
  <si>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</si>
  <si>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</si>
  <si>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</si>
  <si>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</si>
  <si>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</si>
  <si>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</si>
  <si>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</si>
  <si>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</si>
  <si>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</si>
  <si>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</si>
  <si>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</si>
  <si>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</si>
  <si>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</si>
  <si>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</si>
  <si>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</si>
  <si>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</si>
  <si>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</si>
  <si>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</si>
  <si>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</si>
  <si>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</si>
  <si>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</si>
  <si>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</si>
  <si>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</si>
  <si>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</si>
  <si>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</si>
  <si>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</si>
  <si>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</si>
  <si>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</si>
  <si>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</si>
  <si>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</si>
  <si>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</si>
  <si>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</si>
  <si>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</si>
  <si>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</si>
  <si>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</si>
  <si>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</si>
  <si>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</si>
  <si>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</si>
  <si>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</si>
  <si>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</si>
  <si>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</si>
  <si>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</si>
  <si>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</si>
  <si>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</si>
  <si>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</si>
  <si>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</si>
  <si>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</si>
  <si>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</si>
  <si>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</si>
  <si>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</si>
  <si>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</si>
  <si>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</si>
  <si>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</si>
  <si>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</si>
  <si>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</si>
  <si>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</si>
  <si>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</si>
  <si>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</si>
  <si>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</si>
  <si>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</si>
  <si>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</si>
  <si>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</si>
  <si>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</si>
  <si>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</si>
  <si>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</si>
  <si>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</si>
  <si>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</si>
  <si>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</si>
  <si>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</si>
  <si>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</si>
  <si>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</si>
  <si>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</si>
  <si>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</si>
  <si>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</si>
  <si>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</si>
  <si>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</si>
  <si>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</si>
  <si>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</si>
  <si>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</si>
  <si>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</si>
  <si>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</si>
  <si>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</si>
  <si>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</si>
  <si>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</si>
  <si>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</si>
  <si>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</si>
  <si>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</si>
  <si>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</si>
  <si>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</si>
  <si>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</si>
  <si>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</si>
  <si>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</si>
  <si>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</si>
  <si>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</si>
  <si>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</si>
  <si>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</si>
  <si>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</si>
  <si>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</si>
  <si>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</si>
  <si>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</si>
  <si>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</si>
  <si>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</si>
  <si>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</si>
  <si>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</si>
  <si>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</si>
  <si>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</si>
  <si>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</si>
  <si>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</si>
  <si>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</si>
  <si>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</si>
  <si>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</si>
  <si>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</si>
  <si>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</si>
  <si>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</si>
  <si>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</si>
  <si>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</si>
  <si>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</si>
  <si>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</si>
  <si>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</si>
  <si>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</si>
  <si>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</si>
  <si>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</si>
  <si>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</si>
  <si>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</si>
  <si>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</si>
  <si>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</si>
  <si>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</si>
  <si>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</si>
  <si>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</si>
  <si>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</si>
  <si>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</si>
  <si>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</si>
  <si>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</si>
  <si>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</si>
  <si>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</si>
  <si>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</si>
  <si>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</si>
  <si>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</si>
  <si>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</si>
  <si>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</si>
  <si>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</si>
  <si>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</si>
  <si>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</si>
  <si>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</si>
  <si>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</si>
  <si>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</si>
  <si>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</si>
  <si>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</si>
  <si>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</si>
  <si>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</si>
  <si>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</si>
  <si>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</si>
  <si>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</si>
  <si>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</si>
  <si>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</si>
  <si>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</si>
  <si>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</si>
  <si>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</si>
  <si>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</si>
  <si>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</si>
  <si>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</si>
  <si>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</si>
  <si>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</si>
  <si>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</si>
  <si>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</si>
  <si>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</si>
  <si>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</si>
  <si>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</si>
  <si>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</si>
  <si>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</si>
  <si>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</si>
  <si>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</si>
  <si>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</si>
  <si>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</si>
  <si>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</si>
  <si>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</si>
  <si>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</si>
  <si>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</si>
  <si>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</si>
  <si>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</si>
  <si>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</si>
  <si>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</si>
  <si>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</si>
  <si>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</si>
  <si>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</si>
  <si>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</si>
  <si>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</si>
  <si>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</si>
  <si>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</si>
  <si>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</si>
  <si>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</si>
  <si>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</si>
  <si>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</si>
  <si>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</si>
  <si>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</si>
  <si>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</si>
  <si>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</si>
  <si>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</si>
  <si>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</si>
  <si>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</si>
  <si>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</si>
  <si>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</si>
  <si>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</si>
  <si>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</si>
  <si>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</si>
  <si>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</si>
  <si>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</si>
  <si>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</si>
  <si>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</si>
  <si>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</si>
  <si>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</si>
  <si>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</si>
  <si>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</si>
  <si>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</si>
  <si>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</si>
  <si>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</si>
  <si>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</si>
  <si>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</si>
  <si>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</si>
  <si>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</si>
  <si>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</si>
  <si>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</si>
  <si>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</si>
  <si>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</si>
  <si>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</si>
  <si>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</si>
  <si>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</si>
  <si>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</si>
  <si>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</si>
  <si>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</si>
  <si>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</si>
  <si>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</si>
  <si>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</si>
  <si>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</si>
  <si>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</si>
  <si>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</si>
  <si>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</si>
  <si>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</si>
  <si>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</si>
  <si>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</si>
  <si>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</si>
  <si>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</si>
  <si>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</si>
  <si>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</si>
  <si>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</si>
  <si>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</si>
  <si>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</si>
  <si>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</si>
  <si>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</si>
  <si>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</si>
  <si>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</si>
  <si>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</si>
  <si>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</si>
  <si>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</si>
  <si>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</si>
  <si>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</si>
  <si>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</si>
  <si>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</si>
  <si>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</si>
  <si>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</si>
  <si>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</si>
  <si>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</si>
  <si>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</si>
  <si>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</si>
  <si>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</si>
  <si>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</si>
  <si>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</si>
  <si>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</si>
  <si>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</si>
  <si>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</si>
  <si>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</si>
  <si>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</si>
  <si>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</si>
  <si>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</si>
  <si>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</si>
  <si>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</si>
  <si>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</si>
  <si>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</si>
  <si>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</si>
  <si>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</si>
  <si>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</si>
  <si>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</si>
  <si>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</si>
  <si>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</si>
  <si>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</si>
  <si>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</si>
  <si>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</si>
  <si>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</si>
  <si>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</si>
  <si>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</si>
  <si>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</si>
  <si>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</si>
  <si>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</si>
  <si>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</si>
  <si>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</si>
  <si>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</si>
  <si>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</si>
  <si>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</si>
  <si>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</si>
  <si>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</si>
  <si>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</si>
  <si>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</si>
  <si>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</si>
  <si>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</si>
  <si>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</si>
  <si>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</si>
  <si>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</si>
  <si>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</si>
  <si>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</si>
  <si>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</si>
  <si>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</si>
  <si>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</si>
  <si>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</si>
  <si>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</si>
  <si>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</si>
  <si>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</si>
  <si>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</si>
  <si>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</si>
  <si>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</si>
  <si>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</si>
  <si>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</si>
  <si>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</si>
  <si>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</si>
  <si>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</si>
  <si>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</si>
  <si>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</si>
  <si>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</si>
  <si>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</si>
  <si>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</si>
  <si>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</si>
  <si>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</si>
  <si>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</si>
  <si>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</si>
  <si>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</si>
  <si>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</si>
  <si>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</si>
  <si>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</si>
  <si>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</si>
  <si>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</si>
  <si>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</si>
  <si>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</si>
  <si>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</si>
  <si>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</si>
  <si>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</si>
  <si>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</si>
  <si>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</si>
  <si>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</si>
  <si>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</si>
  <si>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</si>
  <si>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</si>
  <si>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</si>
  <si>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</si>
  <si>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</si>
  <si>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</si>
  <si>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</si>
  <si>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</si>
  <si>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</si>
  <si>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</si>
  <si>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</si>
  <si>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</si>
  <si>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</si>
  <si>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</si>
  <si>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</si>
  <si>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</si>
  <si>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</si>
  <si>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</si>
  <si>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</si>
  <si>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</si>
  <si>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</si>
  <si>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</si>
  <si>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</si>
  <si>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</si>
  <si>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</si>
  <si>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</si>
  <si>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</si>
  <si>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</si>
  <si>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</si>
  <si>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</si>
  <si>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</si>
  <si>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</si>
  <si>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</si>
  <si>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</si>
  <si>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</si>
  <si>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</si>
  <si>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</si>
  <si>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</si>
  <si>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</si>
  <si>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</si>
  <si>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</si>
  <si>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</si>
  <si>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</si>
  <si>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</si>
  <si>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</si>
  <si>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</si>
  <si>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</si>
  <si>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</si>
  <si>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</si>
  <si>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</si>
  <si>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</si>
  <si>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</si>
  <si>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</si>
  <si>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</si>
  <si>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</si>
  <si>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</si>
  <si>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</si>
  <si>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</si>
  <si>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</si>
  <si>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</si>
  <si>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</si>
  <si>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</si>
  <si>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</si>
  <si>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</si>
  <si>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</si>
  <si>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</si>
  <si>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</si>
  <si>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</si>
  <si>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</si>
  <si>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</si>
  <si>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</si>
  <si>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</si>
  <si>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</si>
  <si>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</si>
  <si>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</si>
  <si>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</si>
  <si>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</si>
  <si>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</si>
  <si>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</si>
  <si>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</si>
  <si>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</si>
  <si>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</si>
  <si>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</si>
  <si>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</si>
  <si>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</si>
  <si>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</si>
  <si>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</si>
  <si>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</si>
  <si>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</si>
  <si>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</si>
  <si>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</si>
  <si>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</si>
  <si>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</si>
  <si>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</si>
  <si>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</si>
  <si>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</si>
  <si>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</si>
  <si>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</si>
  <si>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</si>
  <si>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</si>
  <si>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</si>
  <si>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</si>
  <si>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</si>
  <si>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</si>
  <si>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</si>
  <si>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</si>
  <si>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</si>
  <si>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</si>
  <si>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</si>
  <si>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</si>
  <si>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</si>
  <si>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</si>
  <si>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</si>
  <si>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</si>
  <si>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</si>
  <si>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</si>
  <si>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</si>
  <si>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</si>
  <si>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</si>
  <si>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</si>
  <si>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</si>
  <si>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</si>
  <si>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</si>
  <si>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</si>
  <si>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</si>
  <si>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</si>
  <si>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</si>
  <si>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</si>
  <si>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</si>
  <si>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</si>
  <si>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</si>
  <si>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</si>
  <si>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</si>
  <si>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</si>
  <si>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</si>
  <si>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</si>
  <si>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</si>
  <si>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</si>
  <si>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</si>
  <si>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</si>
  <si>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</si>
  <si>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</si>
  <si>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</si>
  <si>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</si>
  <si>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</si>
  <si>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</si>
  <si>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</si>
  <si>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</si>
  <si>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</si>
  <si>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</si>
  <si>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</si>
  <si>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</si>
  <si>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</si>
  <si>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</si>
  <si>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</si>
  <si>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</si>
  <si>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</si>
  <si>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</si>
  <si>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</si>
  <si>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</si>
  <si>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</si>
  <si>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</si>
  <si>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</si>
  <si>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</si>
  <si>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</si>
  <si>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</si>
  <si>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</si>
  <si>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</si>
  <si>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</si>
  <si>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</si>
  <si>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</si>
  <si>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</si>
  <si>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</si>
  <si>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</si>
  <si>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</si>
  <si>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</si>
  <si>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</si>
  <si>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</si>
  <si>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</si>
  <si>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</si>
  <si>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</si>
  <si>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</si>
  <si>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</si>
  <si>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</si>
  <si>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</si>
  <si>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</si>
  <si>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</si>
  <si>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</si>
  <si>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</si>
  <si>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</si>
  <si>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</si>
  <si>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</si>
  <si>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</si>
  <si>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</si>
  <si>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</si>
  <si>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</si>
  <si>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</si>
  <si>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</si>
  <si>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</si>
  <si>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</si>
  <si>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</si>
  <si>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</si>
  <si>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</si>
  <si>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</si>
  <si>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</si>
  <si>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</si>
  <si>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</si>
  <si>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</si>
  <si>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</si>
  <si>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</si>
  <si>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</si>
  <si>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</si>
  <si>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</si>
  <si>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</si>
  <si>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</si>
  <si>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</si>
  <si>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</si>
  <si>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</si>
  <si>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</si>
  <si>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</si>
  <si>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</si>
  <si>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</si>
  <si>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</si>
  <si>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</si>
  <si>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</si>
  <si>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</si>
  <si>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</si>
  <si>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</si>
  <si>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</si>
  <si>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</si>
  <si>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</si>
  <si>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</si>
  <si>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</si>
  <si>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</si>
  <si>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</si>
  <si>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</si>
  <si>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</si>
  <si>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</si>
  <si>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</si>
  <si>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</si>
  <si>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</si>
  <si>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</si>
  <si>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</si>
  <si>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</si>
  <si>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</si>
  <si>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</si>
  <si>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</si>
  <si>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</si>
  <si>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</si>
  <si>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</si>
  <si>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</si>
  <si>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</si>
  <si>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</si>
  <si>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</si>
  <si>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</si>
  <si>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</si>
  <si>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</si>
  <si>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</si>
  <si>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</si>
  <si>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</si>
  <si>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</si>
  <si>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</si>
  <si>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</si>
  <si>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</si>
  <si>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</si>
  <si>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</si>
  <si>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</si>
  <si>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</si>
  <si>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</si>
  <si>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</si>
  <si>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</si>
  <si>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</si>
  <si>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</si>
  <si>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</si>
  <si>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</si>
  <si>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</si>
  <si>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</si>
  <si>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</si>
  <si>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</si>
  <si>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</si>
  <si>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</si>
  <si>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</si>
  <si>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</si>
  <si>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</si>
  <si>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</si>
  <si>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</si>
  <si>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</si>
  <si>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</si>
  <si>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</si>
  <si>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</si>
  <si>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</si>
  <si>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</si>
  <si>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</si>
  <si>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</si>
  <si>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</si>
  <si>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</si>
  <si>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</si>
  <si>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</si>
  <si>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</si>
  <si>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</si>
  <si>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</si>
  <si>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</si>
  <si>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</si>
  <si>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</si>
  <si>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</si>
  <si>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</si>
  <si>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</si>
  <si>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</si>
  <si>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</si>
  <si>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</si>
  <si>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</si>
  <si>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</si>
  <si>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</si>
  <si>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</si>
  <si>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</si>
  <si>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</si>
  <si>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</si>
  <si>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</si>
  <si>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</si>
  <si>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</si>
  <si>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</si>
  <si>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</si>
  <si>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</si>
  <si>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</si>
  <si>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</si>
  <si>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</si>
  <si>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</si>
  <si>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</si>
  <si>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</si>
  <si>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</si>
  <si>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</si>
  <si>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</si>
  <si>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</si>
  <si>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</si>
  <si>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</si>
  <si>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</si>
  <si>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</si>
  <si>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</si>
  <si>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</si>
  <si>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</si>
  <si>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</si>
  <si>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</si>
  <si>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</si>
  <si>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</si>
  <si>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</si>
  <si>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</si>
  <si>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</si>
  <si>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</si>
  <si>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</si>
  <si>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</si>
  <si>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</si>
  <si>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</si>
  <si>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</si>
  <si>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</si>
  <si>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</si>
  <si>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</si>
  <si>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</si>
  <si>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</si>
  <si>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</si>
  <si>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</si>
  <si>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</si>
  <si>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</si>
  <si>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</si>
  <si>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</si>
  <si>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</si>
  <si>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</si>
  <si>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</si>
  <si>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</si>
  <si>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</si>
  <si>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</si>
  <si>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</si>
  <si>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</si>
  <si>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</si>
  <si>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</si>
  <si>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</si>
  <si>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</si>
  <si>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</si>
  <si>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</si>
  <si>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</si>
  <si>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</si>
  <si>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</si>
  <si>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</si>
  <si>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</si>
  <si>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</si>
  <si>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</si>
  <si>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</si>
  <si>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</si>
  <si>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</si>
  <si>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</si>
  <si>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</si>
  <si>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</si>
  <si>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</si>
  <si>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</si>
  <si>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</si>
  <si>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</si>
  <si>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</si>
  <si>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</si>
  <si>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</si>
  <si>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</si>
  <si>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</si>
  <si>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</si>
  <si>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</si>
  <si>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</si>
  <si>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</si>
  <si>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</si>
  <si>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</si>
  <si>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</si>
  <si>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</si>
  <si>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</si>
  <si>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</si>
  <si>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</si>
  <si>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</si>
  <si>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</si>
  <si>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</si>
  <si>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</si>
  <si>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</si>
  <si>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</si>
  <si>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</si>
  <si>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</si>
  <si>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</si>
  <si>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</si>
  <si>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</si>
  <si>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</si>
  <si>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</si>
  <si>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</si>
  <si>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</si>
  <si>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</si>
  <si>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</si>
  <si>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</si>
  <si>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</si>
  <si>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</si>
  <si>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</si>
  <si>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</si>
  <si>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</si>
  <si>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</si>
  <si>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</si>
  <si>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</si>
  <si>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</si>
  <si>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</si>
  <si>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</si>
  <si>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</si>
  <si>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</si>
  <si>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</si>
  <si>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</si>
  <si>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</si>
  <si>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</si>
  <si>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</si>
  <si>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</si>
  <si>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</si>
  <si>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</si>
  <si>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</si>
  <si>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</si>
  <si>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</si>
  <si>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</si>
  <si>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</si>
  <si>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</si>
  <si>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</si>
  <si>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</si>
  <si>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</si>
  <si>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</si>
  <si>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</si>
  <si>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</si>
  <si>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</si>
  <si>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</si>
  <si>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</si>
  <si>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</si>
  <si>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</si>
  <si>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</si>
  <si>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</si>
  <si>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</si>
  <si>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</si>
  <si>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</si>
  <si>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</si>
  <si>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</si>
  <si>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</si>
  <si>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</si>
  <si>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</si>
  <si>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</si>
  <si>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</si>
  <si>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</si>
  <si>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</si>
  <si>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</si>
  <si>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</si>
  <si>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</si>
  <si>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</si>
  <si>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</si>
  <si>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</si>
  <si>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</si>
  <si>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</si>
  <si>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</si>
  <si>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</si>
  <si>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</si>
  <si>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</si>
  <si>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</si>
  <si>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</si>
  <si>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</si>
  <si>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</si>
  <si>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</si>
  <si>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</si>
  <si>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</si>
  <si>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</si>
  <si>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</si>
  <si>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</si>
  <si>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</si>
  <si>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</si>
  <si>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</si>
  <si>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</si>
  <si>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</si>
  <si>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</si>
  <si>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</si>
  <si>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</si>
  <si>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</si>
  <si>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</si>
  <si>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</si>
  <si>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</si>
  <si>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</si>
  <si>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</si>
  <si>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</si>
  <si>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</si>
  <si>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</si>
  <si>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</si>
  <si>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</si>
  <si>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</si>
  <si>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</si>
  <si>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</si>
  <si>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</si>
  <si>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</si>
  <si>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</si>
  <si>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</si>
  <si>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</si>
  <si>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</si>
  <si>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</si>
  <si>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</si>
  <si>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</si>
  <si>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</si>
  <si>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</si>
  <si>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</si>
  <si>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</si>
  <si>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</si>
  <si>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</si>
  <si>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</si>
  <si>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</si>
  <si>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</si>
  <si>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</si>
  <si>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</si>
  <si>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</si>
  <si>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</si>
  <si>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</si>
  <si>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</si>
  <si>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</si>
  <si>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</si>
  <si>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</si>
  <si>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</si>
  <si>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</si>
  <si>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</si>
  <si>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</si>
  <si>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</si>
  <si>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</si>
  <si>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</si>
  <si>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</si>
  <si>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</si>
  <si>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</si>
  <si>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</si>
  <si>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</si>
  <si>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</si>
  <si>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</si>
  <si>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</si>
  <si>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</si>
  <si>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</si>
  <si>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</si>
  <si>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</si>
  <si>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</si>
  <si>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</si>
  <si>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</si>
  <si>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</si>
  <si>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</si>
  <si>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</si>
  <si>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</si>
  <si>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</si>
  <si>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</si>
  <si>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</si>
  <si>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</si>
  <si>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</si>
  <si>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</si>
  <si>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</si>
  <si>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</si>
  <si>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</si>
  <si>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</si>
  <si>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</si>
  <si>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</si>
  <si>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</si>
  <si>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</si>
  <si>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</si>
  <si>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</si>
  <si>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</si>
  <si>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</si>
  <si>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</si>
  <si>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</si>
  <si>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</si>
  <si>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</si>
  <si>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</si>
  <si>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</si>
  <si>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</si>
  <si>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</si>
  <si>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</si>
  <si>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</si>
  <si>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</si>
  <si>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</si>
  <si>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</si>
  <si>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</si>
  <si>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</si>
  <si>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</si>
  <si>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</si>
  <si>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</si>
  <si>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</si>
  <si>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</si>
  <si>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</si>
  <si>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</si>
  <si>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</si>
  <si>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</si>
  <si>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</si>
  <si>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</si>
  <si>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</si>
  <si>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</si>
  <si>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</si>
  <si>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</si>
  <si>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</si>
  <si>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</si>
  <si>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</si>
  <si>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</si>
  <si>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</si>
  <si>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</si>
  <si>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</si>
  <si>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</si>
  <si>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</si>
  <si>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</si>
  <si>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</si>
  <si>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</si>
  <si>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</si>
  <si>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</si>
  <si>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</si>
  <si>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</si>
  <si>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</si>
  <si>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</si>
  <si>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</si>
  <si>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</si>
  <si>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</si>
  <si>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</si>
  <si>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</si>
  <si>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</si>
  <si>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</si>
  <si>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</si>
  <si>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</si>
  <si>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</si>
  <si>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</si>
  <si>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</si>
  <si>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</si>
  <si>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</si>
  <si>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</si>
  <si>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</si>
  <si>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</si>
  <si>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</si>
  <si>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</si>
  <si>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</si>
  <si>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</si>
  <si>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</si>
  <si>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</si>
  <si>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</si>
  <si>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</si>
  <si>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</si>
  <si>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</si>
  <si>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</si>
  <si>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</si>
  <si>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</si>
  <si>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</si>
  <si>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</si>
  <si>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</si>
  <si>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</si>
  <si>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</si>
  <si>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</si>
  <si>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</si>
  <si>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</si>
  <si>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</si>
  <si>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</si>
  <si>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</si>
  <si>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</si>
  <si>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</si>
  <si>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</si>
  <si>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</si>
  <si>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</si>
  <si>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</si>
  <si>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</si>
  <si>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</si>
  <si>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</si>
  <si>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</si>
  <si>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</si>
  <si>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</si>
  <si>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</si>
  <si>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</si>
  <si>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</si>
  <si>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</si>
  <si>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</si>
  <si>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</si>
  <si>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</si>
  <si>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</si>
  <si>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</si>
  <si>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</si>
  <si>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</si>
  <si>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</si>
  <si>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</si>
  <si>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</si>
  <si>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</si>
  <si>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</si>
  <si>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</si>
  <si>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</si>
  <si>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</si>
  <si>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</si>
  <si>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</si>
  <si>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</si>
  <si>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</si>
  <si>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</si>
  <si>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</si>
  <si>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</si>
  <si>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</si>
  <si>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</si>
  <si>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</si>
  <si>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</si>
  <si>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</si>
  <si>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</si>
  <si>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</si>
  <si>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</si>
  <si>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</si>
  <si>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</si>
  <si>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</si>
  <si>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</si>
  <si>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</si>
  <si>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</si>
  <si>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</si>
  <si>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</si>
  <si>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</si>
  <si>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</si>
  <si>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</si>
  <si>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</si>
  <si>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</si>
  <si>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</si>
  <si>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</si>
  <si>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</si>
  <si>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</si>
  <si>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</si>
  <si>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</si>
  <si>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</si>
  <si>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</si>
  <si>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</si>
  <si>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</si>
  <si>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</si>
  <si>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</si>
  <si>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</si>
  <si>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</si>
  <si>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</si>
  <si>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</si>
  <si>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</si>
  <si>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</si>
  <si>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</si>
  <si>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</si>
  <si>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</si>
  <si>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</si>
  <si>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</si>
  <si>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</si>
  <si>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</si>
  <si>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</si>
  <si>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</si>
  <si>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</si>
  <si>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</si>
  <si>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</si>
  <si>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</si>
  <si>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</si>
  <si>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</si>
  <si>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</si>
  <si>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</si>
  <si>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</si>
  <si>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</si>
  <si>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</si>
  <si>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</si>
  <si>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</si>
  <si>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</si>
  <si>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</si>
  <si>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</si>
  <si>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</si>
  <si>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</si>
  <si>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</si>
  <si>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</si>
  <si>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</si>
  <si>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</si>
  <si>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</si>
  <si>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</si>
  <si>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</si>
  <si>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</si>
  <si>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</si>
  <si>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</si>
  <si>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</si>
  <si>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</si>
  <si>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</si>
  <si>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</si>
  <si>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</si>
  <si>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</si>
  <si>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</si>
  <si>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</si>
  <si>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</si>
  <si>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</si>
  <si>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</si>
  <si>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</si>
  <si>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</si>
  <si>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</si>
  <si>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</si>
  <si>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</si>
  <si>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</si>
  <si>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</si>
  <si>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</si>
  <si>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</si>
  <si>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</si>
  <si>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</si>
  <si>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</si>
  <si>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</si>
  <si>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</si>
  <si>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</si>
  <si>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</si>
  <si>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</si>
  <si>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</si>
  <si>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</si>
  <si>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</si>
  <si>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</si>
  <si>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</si>
  <si>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</si>
  <si>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</si>
  <si>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</si>
  <si>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</si>
  <si>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</si>
  <si>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</si>
  <si>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</si>
  <si>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</si>
  <si>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</si>
  <si>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</si>
  <si>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</si>
  <si>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</si>
  <si>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</si>
  <si>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</si>
  <si>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</si>
  <si>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</si>
  <si>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</si>
  <si>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</si>
  <si>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</si>
  <si>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</si>
  <si>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</si>
  <si>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</si>
  <si>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</si>
  <si>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</si>
  <si>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</si>
  <si>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</si>
  <si>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</si>
  <si>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</si>
  <si>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</si>
  <si>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</si>
  <si>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</si>
  <si>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</si>
  <si>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</si>
  <si>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</si>
  <si>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</si>
  <si>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</si>
  <si>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</si>
  <si>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</si>
  <si>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</si>
  <si>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</si>
  <si>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</si>
  <si>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</si>
  <si>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</si>
  <si>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</si>
  <si>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</si>
  <si>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</si>
  <si>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</si>
  <si>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</si>
  <si>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</si>
  <si>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</si>
  <si>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</si>
  <si>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</si>
  <si>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</si>
  <si>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</si>
  <si>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</si>
  <si>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</si>
  <si>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</si>
  <si>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</si>
  <si>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</si>
  <si>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</si>
  <si>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</si>
  <si>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</si>
  <si>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</si>
  <si>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</si>
  <si>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</si>
  <si>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</si>
  <si>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</si>
  <si>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</si>
  <si>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</si>
  <si>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</si>
  <si>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</si>
  <si>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</si>
  <si>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</si>
  <si>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</si>
  <si>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</si>
  <si>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</si>
  <si>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</si>
  <si>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</si>
  <si>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</si>
  <si>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</si>
  <si>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</si>
  <si>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</si>
  <si>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</si>
  <si>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</si>
  <si>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</si>
  <si>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</si>
  <si>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</si>
  <si>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</si>
  <si>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</si>
  <si>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</si>
  <si>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</si>
  <si>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</si>
  <si>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</si>
  <si>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</si>
  <si>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</si>
  <si>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</si>
  <si>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</si>
  <si>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</si>
  <si>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</si>
  <si>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</si>
  <si>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</si>
  <si>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</si>
  <si>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</si>
  <si>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</si>
  <si>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</si>
  <si>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</si>
  <si>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</si>
  <si>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</si>
  <si>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</si>
  <si>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</si>
  <si>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</si>
  <si>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</si>
  <si>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</si>
  <si>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</si>
  <si>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</si>
  <si>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</si>
  <si>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</si>
  <si>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</si>
  <si>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</si>
  <si>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</si>
  <si>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</si>
  <si>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</si>
  <si>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</si>
  <si>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</si>
  <si>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</si>
  <si>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</si>
  <si>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</si>
  <si>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</si>
  <si>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</si>
  <si>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</si>
  <si>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</si>
  <si>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</si>
  <si>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</si>
  <si>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</si>
  <si>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</si>
  <si>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</si>
  <si>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</si>
  <si>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</si>
  <si>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</si>
  <si>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</si>
  <si>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</si>
  <si>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</si>
  <si>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</si>
  <si>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</si>
  <si>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</si>
  <si>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</si>
  <si>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</si>
  <si>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</si>
  <si>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</si>
  <si>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</si>
  <si>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</si>
  <si>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</si>
  <si>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</si>
  <si>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</si>
  <si>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</si>
  <si>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</si>
  <si>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</si>
  <si>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</si>
  <si>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</si>
  <si>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</si>
  <si>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</si>
  <si>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</si>
  <si>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</si>
  <si>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</si>
  <si>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</si>
  <si>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</si>
  <si>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</si>
  <si>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</si>
  <si>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</si>
  <si>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</si>
  <si>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</si>
  <si>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</si>
  <si>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</si>
  <si>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</si>
  <si>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</si>
  <si>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</si>
  <si>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</si>
  <si>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</si>
  <si>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</si>
  <si>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</si>
  <si>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</si>
  <si>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</si>
  <si>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</si>
  <si>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</si>
  <si>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</si>
  <si>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</si>
  <si>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</si>
  <si>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</si>
  <si>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</si>
  <si>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</si>
  <si>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</si>
  <si>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</si>
  <si>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</si>
  <si>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</si>
  <si>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</si>
  <si>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</si>
  <si>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</si>
  <si>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</si>
  <si>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</si>
  <si>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</si>
  <si>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</si>
  <si>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</si>
  <si>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</si>
  <si>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</si>
  <si>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</si>
  <si>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</si>
  <si>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</si>
  <si>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</si>
  <si>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</si>
  <si>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</si>
  <si>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</si>
  <si>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</si>
  <si>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</si>
  <si>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</si>
  <si>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</si>
  <si>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</si>
  <si>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</si>
  <si>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</si>
  <si>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</si>
  <si>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</si>
  <si>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</si>
  <si>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</si>
  <si>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</si>
  <si>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</si>
  <si>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</si>
  <si>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</si>
  <si>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</si>
  <si>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</si>
  <si>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</si>
  <si>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</si>
  <si>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</si>
  <si>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</si>
  <si>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</si>
  <si>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</si>
  <si>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</si>
  <si>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</si>
  <si>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</si>
  <si>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</si>
  <si>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</si>
  <si>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</si>
  <si>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</si>
  <si>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</si>
  <si>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</si>
  <si>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</si>
  <si>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</si>
  <si>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</si>
  <si>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</si>
  <si>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</si>
  <si>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</si>
  <si>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</si>
  <si>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</si>
  <si>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</si>
  <si>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</si>
  <si>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</si>
  <si>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</si>
  <si>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</si>
  <si>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</si>
  <si>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</si>
  <si>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</si>
  <si>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</si>
  <si>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</si>
  <si>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</si>
  <si>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</si>
  <si>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</si>
  <si>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</si>
  <si>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</si>
  <si>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</si>
  <si>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</si>
  <si>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</si>
  <si>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</si>
  <si>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</si>
  <si>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</si>
  <si>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</si>
  <si>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</si>
  <si>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</si>
  <si>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</si>
  <si>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</si>
  <si>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</si>
  <si>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</si>
  <si>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</si>
  <si>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</si>
  <si>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</si>
  <si>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</si>
  <si>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</si>
  <si>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</si>
  <si>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</si>
  <si>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</si>
  <si>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</si>
  <si>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</si>
  <si>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</si>
  <si>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</si>
  <si>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</si>
  <si>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</si>
  <si>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</si>
  <si>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</si>
  <si>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</si>
  <si>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</si>
  <si>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</si>
  <si>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</si>
  <si>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</si>
  <si>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</si>
  <si>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</si>
  <si>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</si>
  <si>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</si>
  <si>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</si>
  <si>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</si>
  <si>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</si>
  <si>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</si>
  <si>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</si>
  <si>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</si>
  <si>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</si>
  <si>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</si>
  <si>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</si>
  <si>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</si>
  <si>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</si>
  <si>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</si>
  <si>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</si>
  <si>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</si>
  <si>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</si>
  <si>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</si>
  <si>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</si>
  <si>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</si>
  <si>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</si>
  <si>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</si>
  <si>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</si>
  <si>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</si>
  <si>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</si>
  <si>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</si>
  <si>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</si>
  <si>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</si>
  <si>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</si>
  <si>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</si>
  <si>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</si>
  <si>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</si>
  <si>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</si>
  <si>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</si>
  <si>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</si>
  <si>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</si>
  <si>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</si>
  <si>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</si>
  <si>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</si>
  <si>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</si>
  <si>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</si>
  <si>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</si>
  <si>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</si>
  <si>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</si>
  <si>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</si>
  <si>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</si>
  <si>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</si>
  <si>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</si>
  <si>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</si>
  <si>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</si>
  <si>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</si>
  <si>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</si>
  <si>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</si>
  <si>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</si>
  <si>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</si>
  <si>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</si>
  <si>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</si>
  <si>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</si>
  <si>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</si>
  <si>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</si>
  <si>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</si>
  <si>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</si>
  <si>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</si>
  <si>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</si>
  <si>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</si>
  <si>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</si>
  <si>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</si>
  <si>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</si>
  <si>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</si>
  <si>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</si>
  <si>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</si>
  <si>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</si>
  <si>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</si>
  <si>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</si>
  <si>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</si>
  <si>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</si>
  <si>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</si>
  <si>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</si>
  <si>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</si>
  <si>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</si>
  <si>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</si>
  <si>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</si>
  <si>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</si>
  <si>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</si>
  <si>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</si>
  <si>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</si>
  <si>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</si>
  <si>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</si>
  <si>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</si>
  <si>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</si>
  <si>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</si>
  <si>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</si>
  <si>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</si>
  <si>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</si>
  <si>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</si>
  <si>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</si>
  <si>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</si>
  <si>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</si>
  <si>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</si>
  <si>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</si>
  <si>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</si>
  <si>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</si>
  <si>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</si>
  <si>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</si>
  <si>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</si>
  <si>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</si>
  <si>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</si>
  <si>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</si>
  <si>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</si>
  <si>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</si>
  <si>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</si>
  <si>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</si>
  <si>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</si>
  <si>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</si>
  <si>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</si>
  <si>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</si>
  <si>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</si>
  <si>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</si>
  <si>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</si>
  <si>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</si>
  <si>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</si>
  <si>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</si>
  <si>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</si>
  <si>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</si>
  <si>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</si>
  <si>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</si>
  <si>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</si>
  <si>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</si>
  <si>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</si>
  <si>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</si>
  <si>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</si>
  <si>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</si>
  <si>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</si>
  <si>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</si>
  <si>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</si>
  <si>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</si>
  <si>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</si>
  <si>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</si>
  <si>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</si>
  <si>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</si>
  <si>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</si>
  <si>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</si>
  <si>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</si>
  <si>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</si>
  <si>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</si>
  <si>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</si>
  <si>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</si>
  <si>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</si>
  <si>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</si>
  <si>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</si>
  <si>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</si>
  <si>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</si>
  <si>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</si>
  <si>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</si>
  <si>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</si>
  <si>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</si>
  <si>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</si>
  <si>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</si>
  <si>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</si>
  <si>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</si>
  <si>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</si>
  <si>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</si>
  <si>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</si>
  <si>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</si>
  <si>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</si>
  <si>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</si>
  <si>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</si>
  <si>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</si>
  <si>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</si>
  <si>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</si>
  <si>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</si>
  <si>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</si>
  <si>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</si>
  <si>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</si>
  <si>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</si>
  <si>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</si>
  <si>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</si>
  <si>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</si>
  <si>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</si>
  <si>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</si>
  <si>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</si>
  <si>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</si>
  <si>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</si>
  <si>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</si>
  <si>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</si>
  <si>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</si>
  <si>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</si>
  <si>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</si>
  <si>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</si>
  <si>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</si>
  <si>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</si>
  <si>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</si>
  <si>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</si>
  <si>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</si>
  <si>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</si>
  <si>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</si>
  <si>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</si>
  <si>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</si>
  <si>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</si>
  <si>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</si>
  <si>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</si>
  <si>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</si>
  <si>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</si>
  <si>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</si>
  <si>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</si>
  <si>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</si>
  <si>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</si>
  <si>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</si>
  <si>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</si>
  <si>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</si>
  <si>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</si>
  <si>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</si>
  <si>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</si>
  <si>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</si>
  <si>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</si>
  <si>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</si>
  <si>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</si>
  <si>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</si>
  <si>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</si>
  <si>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</si>
  <si>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</si>
  <si>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</si>
  <si>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</si>
  <si>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</si>
  <si>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</si>
  <si>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</si>
  <si>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</si>
  <si>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</si>
  <si>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</si>
  <si>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</si>
  <si>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</si>
  <si>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</si>
  <si>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</si>
  <si>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</si>
  <si>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</si>
  <si>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</si>
  <si>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</si>
  <si>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</si>
  <si>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</si>
  <si>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</si>
  <si>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</si>
  <si>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</si>
  <si>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</si>
  <si>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</si>
  <si>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</si>
  <si>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</si>
  <si>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</si>
  <si>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</si>
  <si>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</si>
  <si>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</si>
  <si>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</si>
  <si>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</si>
  <si>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</si>
  <si>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</si>
  <si>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</si>
  <si>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</si>
  <si>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</si>
  <si>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</si>
  <si>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</si>
  <si>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</si>
  <si>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</si>
  <si>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</si>
  <si>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</si>
  <si>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</si>
  <si>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</si>
  <si>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</si>
  <si>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</si>
  <si>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</si>
  <si>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</si>
  <si>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</si>
  <si>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</si>
  <si>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</si>
  <si>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</si>
  <si>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</si>
  <si>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</si>
  <si>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</si>
  <si>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</si>
  <si>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</si>
  <si>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</si>
  <si>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</si>
  <si>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</si>
  <si>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</si>
  <si>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</si>
  <si>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</si>
  <si>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</si>
  <si>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</si>
  <si>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</si>
  <si>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</si>
  <si>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</si>
  <si>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</si>
  <si>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</si>
  <si>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</si>
  <si>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</si>
  <si>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</si>
  <si>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</si>
  <si>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</si>
  <si>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</si>
  <si>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</si>
  <si>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</si>
  <si>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</si>
  <si>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</si>
  <si>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</si>
  <si>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</si>
  <si>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</si>
  <si>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</si>
  <si>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</si>
  <si>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</si>
  <si>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</si>
  <si>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</si>
  <si>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</si>
  <si>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</si>
  <si>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</si>
  <si>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</si>
  <si>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</si>
  <si>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</si>
  <si>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</si>
  <si>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</si>
  <si>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</si>
  <si>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</si>
  <si>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</si>
  <si>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</si>
  <si>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</si>
  <si>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</si>
  <si>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</si>
  <si>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</si>
  <si>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</si>
  <si>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</si>
  <si>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</si>
  <si>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</si>
  <si>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</si>
  <si>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</si>
  <si>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</si>
  <si>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</si>
  <si>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</si>
  <si>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</si>
  <si>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</si>
  <si>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</si>
  <si>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</si>
  <si>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</si>
  <si>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</si>
  <si>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</si>
  <si>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</si>
  <si>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</si>
  <si>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</si>
  <si>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</si>
  <si>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</si>
  <si>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</si>
  <si>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</si>
  <si>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</si>
  <si>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</si>
  <si>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</si>
  <si>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</si>
  <si>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</si>
  <si>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</si>
  <si>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</si>
  <si>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</si>
  <si>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</si>
  <si>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</si>
  <si>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</si>
  <si>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</si>
  <si>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</si>
  <si>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</si>
  <si>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</si>
  <si>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</si>
  <si>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</si>
  <si>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</si>
  <si>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</si>
  <si>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</si>
  <si>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</si>
  <si>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</si>
  <si>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</si>
  <si>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</si>
  <si>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</si>
  <si>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</si>
  <si>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</si>
  <si>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</si>
  <si>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</si>
  <si>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</si>
  <si>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</si>
  <si>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</si>
  <si>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</si>
  <si>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</si>
  <si>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</si>
  <si>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</si>
  <si>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</si>
  <si>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</si>
  <si>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</si>
  <si>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</si>
  <si>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</si>
  <si>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</si>
  <si>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</si>
  <si>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</si>
  <si>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</si>
  <si>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</si>
  <si>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</si>
  <si>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</si>
  <si>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</si>
  <si>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</si>
  <si>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</si>
  <si>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</si>
  <si>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</si>
  <si>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</si>
  <si>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</si>
  <si>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</si>
  <si>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</si>
  <si>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</si>
  <si>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</si>
  <si>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</si>
  <si>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</si>
  <si>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</si>
  <si>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</si>
  <si>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</si>
  <si>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</si>
  <si>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</si>
  <si>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</si>
  <si>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</si>
  <si>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</si>
  <si>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</si>
  <si>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</si>
  <si>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</si>
  <si>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</si>
  <si>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</si>
  <si>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</si>
  <si>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</si>
  <si>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</si>
  <si>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</si>
  <si>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</si>
  <si>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</si>
  <si>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</si>
  <si>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</si>
  <si>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</si>
  <si>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</si>
  <si>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</si>
  <si>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</si>
  <si>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</si>
  <si>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</si>
  <si>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</si>
  <si>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</si>
  <si>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</si>
  <si>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</si>
  <si>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</si>
  <si>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</si>
  <si>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</si>
  <si>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</si>
  <si>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</si>
  <si>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</si>
  <si>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</si>
  <si>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</si>
  <si>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</si>
  <si>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</si>
  <si>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</si>
  <si>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</si>
  <si>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</si>
  <si>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</si>
  <si>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</si>
  <si>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</si>
  <si>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</si>
  <si>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</si>
  <si>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</si>
  <si>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</si>
  <si>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</si>
  <si>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</si>
  <si>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</si>
  <si>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</si>
  <si>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</si>
  <si>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</si>
  <si>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</si>
  <si>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</si>
  <si>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</si>
  <si>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</si>
  <si>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</si>
  <si>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</si>
  <si>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</si>
  <si>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</si>
  <si>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</si>
  <si>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</si>
  <si>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</si>
  <si>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</si>
  <si>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</si>
  <si>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</si>
  <si>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</si>
  <si>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</si>
  <si>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</si>
  <si>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</si>
  <si>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</si>
  <si>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</si>
  <si>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</si>
  <si>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</si>
  <si>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</si>
  <si>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</si>
  <si>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</si>
  <si>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</si>
  <si>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</si>
  <si>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</si>
  <si>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</si>
  <si>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</si>
  <si>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</si>
  <si>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</si>
  <si>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</si>
  <si>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</si>
  <si>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</si>
  <si>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</si>
  <si>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</si>
  <si>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</si>
  <si>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</si>
  <si>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</si>
  <si>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</si>
  <si>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</si>
  <si>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</si>
  <si>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</si>
  <si>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</si>
  <si>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</si>
  <si>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</si>
  <si>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</si>
  <si>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</si>
  <si>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</si>
  <si>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</si>
  <si>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</si>
  <si>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</si>
  <si>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</si>
  <si>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</si>
  <si>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</si>
  <si>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</si>
  <si>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</si>
  <si>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</si>
  <si>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</si>
  <si>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</si>
  <si>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</si>
  <si>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</si>
  <si>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</si>
  <si>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</si>
  <si>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</si>
  <si>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</si>
  <si>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</si>
  <si>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</si>
  <si>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</si>
  <si>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</si>
  <si>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</si>
  <si>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</si>
  <si>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</si>
  <si>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</si>
  <si>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</si>
  <si>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</si>
  <si>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</si>
  <si>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</si>
  <si>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</si>
  <si>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</si>
  <si>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</si>
  <si>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</si>
  <si>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</si>
  <si>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</si>
  <si>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</si>
  <si>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</si>
  <si>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</si>
  <si>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</si>
  <si>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</si>
  <si>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</si>
  <si>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</si>
  <si>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</si>
  <si>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</si>
  <si>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</si>
  <si>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</si>
  <si>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</si>
  <si>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</si>
  <si>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</si>
  <si>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</si>
  <si>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</si>
  <si>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</si>
  <si>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</si>
  <si>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</si>
  <si>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</si>
  <si>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</si>
  <si>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</si>
  <si>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</si>
  <si>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</si>
  <si>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</si>
  <si>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</si>
  <si>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</si>
  <si>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</si>
  <si>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</si>
  <si>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</si>
  <si>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</si>
  <si>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</si>
  <si>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</si>
  <si>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</si>
  <si>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</si>
  <si>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</si>
  <si>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</si>
  <si>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</si>
  <si>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</si>
  <si>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</si>
  <si>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</si>
  <si>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</si>
  <si>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</si>
  <si>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</si>
  <si>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</si>
  <si>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</si>
  <si>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</si>
  <si>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</si>
  <si>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</si>
  <si>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</si>
  <si>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</si>
  <si>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</si>
  <si>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</si>
  <si>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</si>
  <si>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</si>
  <si>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</si>
  <si>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</si>
  <si>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</si>
  <si>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</si>
  <si>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</si>
  <si>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</si>
  <si>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</si>
  <si>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</si>
  <si>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</si>
  <si>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</si>
  <si>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</si>
  <si>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</si>
  <si>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</si>
  <si>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</si>
  <si>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</si>
  <si>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</si>
  <si>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</si>
  <si>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</si>
  <si>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</si>
  <si>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</si>
  <si>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</si>
  <si>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</si>
  <si>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</si>
  <si>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</si>
  <si>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</si>
  <si>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</si>
  <si>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</si>
  <si>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</si>
  <si>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</si>
  <si>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</si>
  <si>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</si>
  <si>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</si>
  <si>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</si>
  <si>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</si>
  <si>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</si>
  <si>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</si>
  <si>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</si>
  <si>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</si>
  <si>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</si>
  <si>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</si>
  <si>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</si>
  <si>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</si>
  <si>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</si>
  <si>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</si>
  <si>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</si>
  <si>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</si>
  <si>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</si>
  <si>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</si>
  <si>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</si>
  <si>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</si>
  <si>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</si>
  <si>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</si>
  <si>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</si>
  <si>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</si>
  <si>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</si>
  <si>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</si>
  <si>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</si>
  <si>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</si>
  <si>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</si>
  <si>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</si>
  <si>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</si>
  <si>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</si>
  <si>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</si>
  <si>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</si>
  <si>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</si>
  <si>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</si>
  <si>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</si>
  <si>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</si>
  <si>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</si>
  <si>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</si>
  <si>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</si>
  <si>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</si>
  <si>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</si>
  <si>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</si>
  <si>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</si>
  <si>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</si>
  <si>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</si>
  <si>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</si>
  <si>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</si>
  <si>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</si>
  <si>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</si>
  <si>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</si>
  <si>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</si>
  <si>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</si>
  <si>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</si>
  <si>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</si>
  <si>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</si>
  <si>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</si>
  <si>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</si>
  <si>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</si>
  <si>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</si>
  <si>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</si>
  <si>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</si>
  <si>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</si>
  <si>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</si>
  <si>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</si>
  <si>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</si>
  <si>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</si>
  <si>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</si>
  <si>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</si>
  <si>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</si>
  <si>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</si>
  <si>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</si>
  <si>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</si>
  <si>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</si>
  <si>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</si>
  <si>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</si>
  <si>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</si>
  <si>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</si>
  <si>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</si>
  <si>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</si>
  <si>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</si>
  <si>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</si>
  <si>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</si>
  <si>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</si>
  <si>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</si>
  <si>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</si>
  <si>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</si>
  <si>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</si>
  <si>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</si>
  <si>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</si>
  <si>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</si>
  <si>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</si>
  <si>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</si>
  <si>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</si>
  <si>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</si>
  <si>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</si>
  <si>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</si>
  <si>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</si>
  <si>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</si>
  <si>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</si>
  <si>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</si>
  <si>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</si>
  <si>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</si>
  <si>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</si>
  <si>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</si>
  <si>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</si>
  <si>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</si>
  <si>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</si>
  <si>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</si>
  <si>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</si>
  <si>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</si>
  <si>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</si>
  <si>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</si>
  <si>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</si>
  <si>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</si>
  <si>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</si>
  <si>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</si>
  <si>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</si>
  <si>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</si>
  <si>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</si>
  <si>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</si>
  <si>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</si>
  <si>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</si>
  <si>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</si>
  <si>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</si>
  <si>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</si>
  <si>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</si>
  <si>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</si>
  <si>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</si>
  <si>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</si>
  <si>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</si>
  <si>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</si>
  <si>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</si>
  <si>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</si>
  <si>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</si>
  <si>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</si>
  <si>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</si>
  <si>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</si>
  <si>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</si>
  <si>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</si>
  <si>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</si>
  <si>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</si>
  <si>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</si>
  <si>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</si>
  <si>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</si>
  <si>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</si>
  <si>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</si>
  <si>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</si>
  <si>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</si>
  <si>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</si>
  <si>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</si>
  <si>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</si>
  <si>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</si>
  <si>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</si>
  <si>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</si>
  <si>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</si>
  <si>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</si>
  <si>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</si>
  <si>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</si>
  <si>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</si>
  <si>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</si>
  <si>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</si>
  <si>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</si>
  <si>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</si>
  <si>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</si>
  <si>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</si>
  <si>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</si>
  <si>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</si>
  <si>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</si>
  <si>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</si>
  <si>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</si>
  <si>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</si>
  <si>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</si>
  <si>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</si>
  <si>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</si>
  <si>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</si>
  <si>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</si>
  <si>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</si>
  <si>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</si>
  <si>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</si>
  <si>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</si>
  <si>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</si>
  <si>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</si>
  <si>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</si>
  <si>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</si>
  <si>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</si>
  <si>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</si>
  <si>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</si>
  <si>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</si>
  <si>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</si>
  <si>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</si>
  <si>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</si>
  <si>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</si>
  <si>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</si>
  <si>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</si>
  <si>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</si>
  <si>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</si>
  <si>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</si>
  <si>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</si>
  <si>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</si>
  <si>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</si>
  <si>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</si>
  <si>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</si>
  <si>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</si>
  <si>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</si>
  <si>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</si>
  <si>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</si>
  <si>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</si>
  <si>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</si>
  <si>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</si>
  <si>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</si>
  <si>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</si>
  <si>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</si>
  <si>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</si>
  <si>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</si>
  <si>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</si>
  <si>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</si>
  <si>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</si>
  <si>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</si>
  <si>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</si>
  <si>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</si>
  <si>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</si>
  <si>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</si>
  <si>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</si>
  <si>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</si>
  <si>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</si>
  <si>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</si>
  <si>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</si>
  <si>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</si>
  <si>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</si>
  <si>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</si>
  <si>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</si>
  <si>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</si>
  <si>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</si>
  <si>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</si>
  <si>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</si>
  <si>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</si>
  <si>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</si>
  <si>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</si>
  <si>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</si>
  <si>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</si>
  <si>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</si>
  <si>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</si>
  <si>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</si>
  <si>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</si>
  <si>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</si>
  <si>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</si>
  <si>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</si>
  <si>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</si>
  <si>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</si>
  <si>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</si>
  <si>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</si>
  <si>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</si>
  <si>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</si>
  <si>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</si>
  <si>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</si>
  <si>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</si>
  <si>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</si>
  <si>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</si>
  <si>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</si>
  <si>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</si>
  <si>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</si>
  <si>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</si>
  <si>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</si>
  <si>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</si>
  <si>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</si>
  <si>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</si>
  <si>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</si>
  <si>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</si>
  <si>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</si>
  <si>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</si>
  <si>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</si>
  <si>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</si>
  <si>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</si>
  <si>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</si>
  <si>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</si>
  <si>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</si>
  <si>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</si>
  <si>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</si>
  <si>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</si>
  <si>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</si>
  <si>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</si>
  <si>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</si>
  <si>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</si>
  <si>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</si>
  <si>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</si>
  <si>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</si>
  <si>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</si>
  <si>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</si>
  <si>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</si>
  <si>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</si>
  <si>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</si>
  <si>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</si>
  <si>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</si>
  <si>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</si>
  <si>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</si>
  <si>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</si>
  <si>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</si>
  <si>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</si>
  <si>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</si>
  <si>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</si>
  <si>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</si>
  <si>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</si>
  <si>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</si>
  <si>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</si>
  <si>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</si>
  <si>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</si>
  <si>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</si>
  <si>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</si>
  <si>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</si>
  <si>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</si>
  <si>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</si>
  <si>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</si>
  <si>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</si>
  <si>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</si>
  <si>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</si>
  <si>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</si>
  <si>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</si>
  <si>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</si>
  <si>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</si>
  <si>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</si>
  <si>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</si>
  <si>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</si>
  <si>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</si>
  <si>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</si>
  <si>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</si>
  <si>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</si>
  <si>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</si>
  <si>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</si>
  <si>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</si>
  <si>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</si>
  <si>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</si>
  <si>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</si>
  <si>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</si>
  <si>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</si>
  <si>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</si>
  <si>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</si>
  <si>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</si>
  <si>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</si>
  <si>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</si>
  <si>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</si>
  <si>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</si>
  <si>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</si>
  <si>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</si>
  <si>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</si>
  <si>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</si>
  <si>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</si>
  <si>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</si>
  <si>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</si>
  <si>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</si>
  <si>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</si>
  <si>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</si>
  <si>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</si>
  <si>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</si>
  <si>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</si>
  <si>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</si>
  <si>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</si>
  <si>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</si>
  <si>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</si>
  <si>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</si>
  <si>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</si>
  <si>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</si>
  <si>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</si>
  <si>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</si>
  <si>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</si>
  <si>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</si>
  <si>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</si>
  <si>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</si>
  <si>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</si>
  <si>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</si>
  <si>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</si>
  <si>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</si>
  <si>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</si>
  <si>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</si>
  <si>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</si>
  <si>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</si>
  <si>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</si>
  <si>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</si>
  <si>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</si>
  <si>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</si>
  <si>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</si>
  <si>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</si>
  <si>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</si>
  <si>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</si>
  <si>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</si>
  <si>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</si>
  <si>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</si>
  <si>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</si>
  <si>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</si>
  <si>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</si>
  <si>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</si>
  <si>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</si>
  <si>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</si>
  <si>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</si>
  <si>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</si>
  <si>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</si>
  <si>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</si>
  <si>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</si>
  <si>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</si>
  <si>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</si>
  <si>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</si>
  <si>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</si>
  <si>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</si>
  <si>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</si>
  <si>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</si>
  <si>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</si>
  <si>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</si>
  <si>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</si>
  <si>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</si>
  <si>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</si>
  <si>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</si>
  <si>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</si>
  <si>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</si>
  <si>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</si>
  <si>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</si>
  <si>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</si>
  <si>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</si>
  <si>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</si>
  <si>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</si>
  <si>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</si>
  <si>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</si>
  <si>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</si>
  <si>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</si>
  <si>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</si>
  <si>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</si>
  <si>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</si>
  <si>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</si>
  <si>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</si>
  <si>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</si>
  <si>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</si>
  <si>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</si>
  <si>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</si>
  <si>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</si>
  <si>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</si>
  <si>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</si>
  <si>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</si>
  <si>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</si>
  <si>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</si>
  <si>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</si>
  <si>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</si>
  <si>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</si>
  <si>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</si>
  <si>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</si>
  <si>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</si>
  <si>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</si>
  <si>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</si>
  <si>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</si>
  <si>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</si>
  <si>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</si>
  <si>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</si>
  <si>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</si>
  <si>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</si>
  <si>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</si>
  <si>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</si>
  <si>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</si>
  <si>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</si>
  <si>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</si>
  <si>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</si>
  <si>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</si>
  <si>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</si>
  <si>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</si>
  <si>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</si>
  <si>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</si>
  <si>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</si>
  <si>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</si>
  <si>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</si>
  <si>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</si>
  <si>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</si>
  <si>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</si>
  <si>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</si>
  <si>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</si>
  <si>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</si>
  <si>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</si>
  <si>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</si>
  <si>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</si>
  <si>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</si>
  <si>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</si>
  <si>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</si>
  <si>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</si>
  <si>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</si>
  <si>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</si>
  <si>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</si>
  <si>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</si>
  <si>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</si>
  <si>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</si>
  <si>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</si>
  <si>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</si>
  <si>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</si>
  <si>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</si>
  <si>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</si>
  <si>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</si>
  <si>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</si>
  <si>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</si>
  <si>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</si>
  <si>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</si>
  <si>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</si>
  <si>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</si>
  <si>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</si>
  <si>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</si>
  <si>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</si>
  <si>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</si>
  <si>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</si>
  <si>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</si>
  <si>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</si>
  <si>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</si>
  <si>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</si>
  <si>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</si>
  <si>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</si>
  <si>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</si>
  <si>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</si>
  <si>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</si>
  <si>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</si>
  <si>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</si>
  <si>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</si>
  <si>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</si>
  <si>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</si>
  <si>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</si>
  <si>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</si>
  <si>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</si>
  <si>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</si>
  <si>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</si>
  <si>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</si>
  <si>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</si>
  <si>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</si>
  <si>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</si>
  <si>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</si>
  <si>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</si>
  <si>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</si>
  <si>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</si>
  <si>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</si>
  <si>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</si>
  <si>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</si>
  <si>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</si>
  <si>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</si>
  <si>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</si>
  <si>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</si>
  <si>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</si>
  <si>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</si>
  <si>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</si>
  <si>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</si>
  <si>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</si>
  <si>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</si>
  <si>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</si>
  <si>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</si>
  <si>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</si>
  <si>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</si>
  <si>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</si>
  <si>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</si>
  <si>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</si>
  <si>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</si>
  <si>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</si>
  <si>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</si>
  <si>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</si>
  <si>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</si>
  <si>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</si>
  <si>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</si>
  <si>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</si>
  <si>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</si>
  <si>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</si>
  <si>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</si>
  <si>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</si>
  <si>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</si>
  <si>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</si>
  <si>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</si>
  <si>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</si>
  <si>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</si>
  <si>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</si>
  <si>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</si>
  <si>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</si>
  <si>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</si>
  <si>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</si>
  <si>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</si>
  <si>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</si>
  <si>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</si>
  <si>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</si>
  <si>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</si>
  <si>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</si>
  <si>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</si>
  <si>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</si>
  <si>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</si>
  <si>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</si>
  <si>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</si>
  <si>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</si>
  <si>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</si>
  <si>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</si>
  <si>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</si>
  <si>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</si>
  <si>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</si>
  <si>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</si>
  <si>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</si>
  <si>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</si>
  <si>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</si>
  <si>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</si>
  <si>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</si>
  <si>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</si>
  <si>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</si>
  <si>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</si>
  <si>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</si>
  <si>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</si>
  <si>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</si>
  <si>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</si>
  <si>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</si>
  <si>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</si>
  <si>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</si>
  <si>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</si>
  <si>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</si>
  <si>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</si>
  <si>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</si>
  <si>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</si>
  <si>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</si>
  <si>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</si>
  <si>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</si>
  <si>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</si>
  <si>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</si>
  <si>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</si>
  <si>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</si>
  <si>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</si>
  <si>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</si>
  <si>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</si>
  <si>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</si>
  <si>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</si>
  <si>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</si>
  <si>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</si>
  <si>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</si>
  <si>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</si>
  <si>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</si>
  <si>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</si>
  <si>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</si>
  <si>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</si>
  <si>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</si>
  <si>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</si>
  <si>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</si>
  <si>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</si>
  <si>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</si>
  <si>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</si>
  <si>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</si>
  <si>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</si>
  <si>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</si>
  <si>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</si>
  <si>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</si>
  <si>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</si>
  <si>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</si>
  <si>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</si>
  <si>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</si>
  <si>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</si>
  <si>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</si>
  <si>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</si>
  <si>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</si>
  <si>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</si>
  <si>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</si>
  <si>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</si>
  <si>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</si>
  <si>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</si>
  <si>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</si>
  <si>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</si>
  <si>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</si>
  <si>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</si>
  <si>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</si>
  <si>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</si>
  <si>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</si>
  <si>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</si>
  <si>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</si>
  <si>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</si>
  <si>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</si>
  <si>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</si>
  <si>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</si>
  <si>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</si>
  <si>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</si>
  <si>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</si>
  <si>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</si>
  <si>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</si>
  <si>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</si>
  <si>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</si>
  <si>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</si>
  <si>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</si>
  <si>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</si>
  <si>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</si>
  <si>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</si>
  <si>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</si>
  <si>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</si>
  <si>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</si>
  <si>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</si>
  <si>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</si>
  <si>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</si>
  <si>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</si>
  <si>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</si>
  <si>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</si>
  <si>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</si>
  <si>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</si>
  <si>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</si>
  <si>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</si>
  <si>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</si>
  <si>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</si>
  <si>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</si>
  <si>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</si>
  <si>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</si>
  <si>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</si>
  <si>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</si>
  <si>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</si>
  <si>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</si>
  <si>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</si>
  <si>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</si>
  <si>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</si>
  <si>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</si>
  <si>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</si>
  <si>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</si>
  <si>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</si>
  <si>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</si>
  <si>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</si>
  <si>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</si>
  <si>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</si>
  <si>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</si>
  <si>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</si>
  <si>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</si>
  <si>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</si>
  <si>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</si>
  <si>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</si>
  <si>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</si>
  <si>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</si>
  <si>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</si>
  <si>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</si>
  <si>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</si>
  <si>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</si>
  <si>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</si>
  <si>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</si>
  <si>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</si>
  <si>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</si>
  <si>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</si>
  <si>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</si>
  <si>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</si>
  <si>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</si>
  <si>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</si>
  <si>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</si>
  <si>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</si>
  <si>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</si>
  <si>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</si>
  <si>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</si>
  <si>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</si>
  <si>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</si>
  <si>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</si>
  <si>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</si>
  <si>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</si>
  <si>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</si>
  <si>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</si>
  <si>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</si>
  <si>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</si>
  <si>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</si>
  <si>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</si>
  <si>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</si>
  <si>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</si>
  <si>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</si>
  <si>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</si>
  <si>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</si>
  <si>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</si>
  <si>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</si>
  <si>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</si>
  <si>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</si>
  <si>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</si>
  <si>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</si>
  <si>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</si>
  <si>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</si>
  <si>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</si>
  <si>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</si>
  <si>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</si>
  <si>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</si>
  <si>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</si>
  <si>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</si>
  <si>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</si>
  <si>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</si>
  <si>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</si>
  <si>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</si>
  <si>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</si>
  <si>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</si>
  <si>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</si>
  <si>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</si>
  <si>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</si>
  <si>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</si>
  <si>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</si>
  <si>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</si>
  <si>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</si>
  <si>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</si>
  <si>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</si>
  <si>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</si>
  <si>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</si>
  <si>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</si>
  <si>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</si>
  <si>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</si>
  <si>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</si>
  <si>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</si>
  <si>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</si>
  <si>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</si>
  <si>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</si>
  <si>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</si>
  <si>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</si>
  <si>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</si>
  <si>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</si>
  <si>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</si>
  <si>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</si>
  <si>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</si>
  <si>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</si>
  <si>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</si>
  <si>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</si>
  <si>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</si>
  <si>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</si>
  <si>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</si>
  <si>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</si>
  <si>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</si>
  <si>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</si>
  <si>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</si>
  <si>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</si>
  <si>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</si>
  <si>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</si>
  <si>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</si>
  <si>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</si>
  <si>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</si>
  <si>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</si>
  <si>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</si>
  <si>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</si>
  <si>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</si>
  <si>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</si>
  <si>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</si>
  <si>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</si>
  <si>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</si>
  <si>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</si>
  <si>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</si>
  <si>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</si>
  <si>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</si>
  <si>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</si>
  <si>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</si>
  <si>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</si>
  <si>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</si>
  <si>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</si>
  <si>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</si>
  <si>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</si>
  <si>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</si>
  <si>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</si>
  <si>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</si>
  <si>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</si>
  <si>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</si>
  <si>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</si>
  <si>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</si>
  <si>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</si>
  <si>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</si>
  <si>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</si>
  <si>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</si>
  <si>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</si>
  <si>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</si>
  <si>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</si>
  <si>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</si>
  <si>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</si>
  <si>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</si>
  <si>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</si>
  <si>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</si>
  <si>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</si>
  <si>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</si>
  <si>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</si>
  <si>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</si>
  <si>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</si>
  <si>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</si>
  <si>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</si>
  <si>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</si>
  <si>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</si>
  <si>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</si>
  <si>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</si>
  <si>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</si>
  <si>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</si>
  <si>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</si>
  <si>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</si>
  <si>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</si>
  <si>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</si>
  <si>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</si>
  <si>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</si>
  <si>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</si>
  <si>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</si>
  <si>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</si>
  <si>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</si>
  <si>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</si>
  <si>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</si>
  <si>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</si>
  <si>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</si>
  <si>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</si>
  <si>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</si>
  <si>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</si>
  <si>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</si>
  <si>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</si>
  <si>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</si>
  <si>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</si>
  <si>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</si>
  <si>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</si>
  <si>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</si>
  <si>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</si>
  <si>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</si>
  <si>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</si>
  <si>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</si>
  <si>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</si>
  <si>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</si>
  <si>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</si>
  <si>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</si>
  <si>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</si>
  <si>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</si>
  <si>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</si>
  <si>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</si>
  <si>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</si>
  <si>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</si>
  <si>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</si>
  <si>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</si>
  <si>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</si>
  <si>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</si>
  <si>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</si>
  <si>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</si>
  <si>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</si>
  <si>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</si>
  <si>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</si>
  <si>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</si>
  <si>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</si>
  <si>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</si>
  <si>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</si>
  <si>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</si>
  <si>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</si>
  <si>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</si>
  <si>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</si>
  <si>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</si>
  <si>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</si>
  <si>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</si>
  <si>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</si>
  <si>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</si>
  <si>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</si>
  <si>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</si>
  <si>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</si>
  <si>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</si>
  <si>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</si>
  <si>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</si>
  <si>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</si>
  <si>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</si>
  <si>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</si>
  <si>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</si>
  <si>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</si>
  <si>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</si>
  <si>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</si>
  <si>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</si>
  <si>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</si>
  <si>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</si>
  <si>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</si>
  <si>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</si>
  <si>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</si>
  <si>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</si>
  <si>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</si>
  <si>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</si>
  <si>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</si>
  <si>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</si>
  <si>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</si>
  <si>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</si>
  <si>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</si>
  <si>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</si>
  <si>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</si>
  <si>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</si>
  <si>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</si>
  <si>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</si>
  <si>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</si>
  <si>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</si>
  <si>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</si>
  <si>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</si>
  <si>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</si>
  <si>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</si>
  <si>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</si>
  <si>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</si>
  <si>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</si>
  <si>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</si>
  <si>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</si>
  <si>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</si>
  <si>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</si>
  <si>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</si>
  <si>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</si>
  <si>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</si>
  <si>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</si>
  <si>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</si>
  <si>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</si>
  <si>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</si>
  <si>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</si>
  <si>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</si>
  <si>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</si>
  <si>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</si>
  <si>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</si>
  <si>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</si>
  <si>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</si>
  <si>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</si>
  <si>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</si>
  <si>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</si>
  <si>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</si>
  <si>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</si>
  <si>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</si>
  <si>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</si>
  <si>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</si>
  <si>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</si>
  <si>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</si>
  <si>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</si>
  <si>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</si>
  <si>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</si>
  <si>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</si>
  <si>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</si>
  <si>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</si>
  <si>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</si>
  <si>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</si>
  <si>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</si>
  <si>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</si>
  <si>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</si>
  <si>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</si>
  <si>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</si>
  <si>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</si>
  <si>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</si>
  <si>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</si>
  <si>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</si>
  <si>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</si>
  <si>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</si>
  <si>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</si>
  <si>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</si>
  <si>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</si>
  <si>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</si>
  <si>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</si>
  <si>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</si>
  <si>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</si>
  <si>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</si>
  <si>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</si>
  <si>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</si>
  <si>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</si>
  <si>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</si>
  <si>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</si>
  <si>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</si>
  <si>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</si>
  <si>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</si>
  <si>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</si>
  <si>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</si>
  <si>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</si>
  <si>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</si>
  <si>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</si>
  <si>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</si>
  <si>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</si>
  <si>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</si>
  <si>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</si>
  <si>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</si>
  <si>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</si>
  <si>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</si>
  <si>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</si>
  <si>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</si>
  <si>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</si>
  <si>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</si>
  <si>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</si>
  <si>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</si>
  <si>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</si>
  <si>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</si>
  <si>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</si>
  <si>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</si>
  <si>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</si>
  <si>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</si>
  <si>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</si>
  <si>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</si>
  <si>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</si>
  <si>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</si>
  <si>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</si>
  <si>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</si>
  <si>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</si>
  <si>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</si>
  <si>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</si>
  <si>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</si>
  <si>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</si>
  <si>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</si>
  <si>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</si>
  <si>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</si>
  <si>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</si>
  <si>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</si>
  <si>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</si>
  <si>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</si>
  <si>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</si>
  <si>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</si>
  <si>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</si>
  <si>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</si>
  <si>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</si>
  <si>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</si>
  <si>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</si>
  <si>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</si>
  <si>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</si>
  <si>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</si>
  <si>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</si>
  <si>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</si>
  <si>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</si>
  <si>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</si>
  <si>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</si>
  <si>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</si>
  <si>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</si>
  <si>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</si>
  <si>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</si>
  <si>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</si>
  <si>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</si>
  <si>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</si>
  <si>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</si>
  <si>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</si>
  <si>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</si>
  <si>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</si>
  <si>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</si>
  <si>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</si>
  <si>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</si>
  <si>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</si>
  <si>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</si>
  <si>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</si>
  <si>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</si>
  <si>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</si>
  <si>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</si>
  <si>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</si>
  <si>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</si>
  <si>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</si>
  <si>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</si>
  <si>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</si>
  <si>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</si>
  <si>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</si>
  <si>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</si>
  <si>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</si>
  <si>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</si>
  <si>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</si>
  <si>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</si>
  <si>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</si>
  <si>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</si>
  <si>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</si>
  <si>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</si>
  <si>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</si>
  <si>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</si>
  <si>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</si>
  <si>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</si>
  <si>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</si>
  <si>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</si>
  <si>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</si>
  <si>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</si>
  <si>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</si>
  <si>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</si>
  <si>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</si>
  <si>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</si>
  <si>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</si>
  <si>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</si>
  <si>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</si>
  <si>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</si>
  <si>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</si>
  <si>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</si>
  <si>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</si>
  <si>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</si>
  <si>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</si>
  <si>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</si>
  <si>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</si>
  <si>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</si>
  <si>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</si>
  <si>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</si>
  <si>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</si>
  <si>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</si>
  <si>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</si>
  <si>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</si>
  <si>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</si>
  <si>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</si>
  <si>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</si>
  <si>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</si>
  <si>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</si>
  <si>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</si>
  <si>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</si>
  <si>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</si>
  <si>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</si>
  <si>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</si>
  <si>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</si>
  <si>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</si>
  <si>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</si>
  <si>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</si>
  <si>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</si>
  <si>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</si>
  <si>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</si>
  <si>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</si>
  <si>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</si>
  <si>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</si>
  <si>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</si>
  <si>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</si>
  <si>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</si>
  <si>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</si>
  <si>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</si>
  <si>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</si>
  <si>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</si>
  <si>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</si>
  <si>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</si>
  <si>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</si>
  <si>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</si>
  <si>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</si>
  <si>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</si>
  <si>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</si>
  <si>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</si>
  <si>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</si>
  <si>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</si>
  <si>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</si>
  <si>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</si>
  <si>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</si>
  <si>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</si>
  <si>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</si>
  <si>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</si>
  <si>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</si>
  <si>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</si>
  <si>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</si>
  <si>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</si>
  <si>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</si>
  <si>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</si>
  <si>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</si>
  <si>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</si>
  <si>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</si>
  <si>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</si>
  <si>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</si>
  <si>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</si>
  <si>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</si>
  <si>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</si>
  <si>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</si>
  <si>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</si>
  <si>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</si>
  <si>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</si>
  <si>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</si>
  <si>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</si>
  <si>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</si>
  <si>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</si>
  <si>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</si>
  <si>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</si>
  <si>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</si>
  <si>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</si>
  <si>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</si>
  <si>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</si>
  <si>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</si>
  <si>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</si>
  <si>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</si>
  <si>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</si>
  <si>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</si>
  <si>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</si>
  <si>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</si>
  <si>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</si>
  <si>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</si>
  <si>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</si>
  <si>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</si>
  <si>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</si>
  <si>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</si>
  <si>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</si>
  <si>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</si>
  <si>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</si>
  <si>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</si>
  <si>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</si>
  <si>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</si>
  <si>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</si>
  <si>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</si>
  <si>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</si>
  <si>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</si>
  <si>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</si>
  <si>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</si>
  <si>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</si>
  <si>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</si>
  <si>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</si>
  <si>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</si>
  <si>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</si>
  <si>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</si>
  <si>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</si>
  <si>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</si>
  <si>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</si>
  <si>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</si>
  <si>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</si>
  <si>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</si>
  <si>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</si>
  <si>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</si>
  <si>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</si>
  <si>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</si>
  <si>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</si>
  <si>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</si>
  <si>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</si>
  <si>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</si>
  <si>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</si>
  <si>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</si>
  <si>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</si>
  <si>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</si>
  <si>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</si>
  <si>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</si>
  <si>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</si>
  <si>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</si>
  <si>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</si>
  <si>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</si>
  <si>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</si>
  <si>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</si>
  <si>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</si>
  <si>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</si>
  <si>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</si>
  <si>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</si>
  <si>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</si>
  <si>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</si>
  <si>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</si>
  <si>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</si>
  <si>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</si>
  <si>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</si>
  <si>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</si>
  <si>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</si>
  <si>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</si>
  <si>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</si>
  <si>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</si>
  <si>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</si>
  <si>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</si>
  <si>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</si>
  <si>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</si>
  <si>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</si>
  <si>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</si>
  <si>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</si>
  <si>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</si>
  <si>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</si>
  <si>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</si>
  <si>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</si>
  <si>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</si>
  <si>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</si>
  <si>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</si>
  <si>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</si>
  <si>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</si>
  <si>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</si>
  <si>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</si>
  <si>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</si>
  <si>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</si>
  <si>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</si>
  <si>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</si>
  <si>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</si>
  <si>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</si>
  <si>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</si>
  <si>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</si>
  <si>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</si>
  <si>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</si>
  <si>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</si>
  <si>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</si>
  <si>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</si>
  <si>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</si>
  <si>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</si>
  <si>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</si>
  <si>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</si>
  <si>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</si>
  <si>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</si>
  <si>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</si>
  <si>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</si>
  <si>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</si>
  <si>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</si>
  <si>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</si>
  <si>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</si>
  <si>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</si>
  <si>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</si>
  <si>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</si>
  <si>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</si>
  <si>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</si>
  <si>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</si>
  <si>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</si>
  <si>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</si>
  <si>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</si>
  <si>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</si>
  <si>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</si>
  <si>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</si>
  <si>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</si>
  <si>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</si>
  <si>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</si>
  <si>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</si>
  <si>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</si>
  <si>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</si>
  <si>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</si>
  <si>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</si>
  <si>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</si>
  <si>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</si>
  <si>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</si>
  <si>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</si>
  <si>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</si>
  <si>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</si>
  <si>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</si>
  <si>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</si>
  <si>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</si>
  <si>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</si>
  <si>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</si>
  <si>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</si>
  <si>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</si>
  <si>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</si>
  <si>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</si>
  <si>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</si>
  <si>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</si>
  <si>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</si>
  <si>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</si>
  <si>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</si>
  <si>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</si>
  <si>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</si>
  <si>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</si>
  <si>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</si>
  <si>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</si>
  <si>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</si>
  <si>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</si>
  <si>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</si>
  <si>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</si>
  <si>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</si>
  <si>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</si>
  <si>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</si>
  <si>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</si>
  <si>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</si>
  <si>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</si>
  <si>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</si>
  <si>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</si>
  <si>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</si>
  <si>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</si>
  <si>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</si>
  <si>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</si>
  <si>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</si>
  <si>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</si>
  <si>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</si>
  <si>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</si>
  <si>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</si>
  <si>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</si>
  <si>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</si>
  <si>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</si>
  <si>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</si>
  <si>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</si>
  <si>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</si>
  <si>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</si>
  <si>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</si>
  <si>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</si>
  <si>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</si>
  <si>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</si>
  <si>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</si>
  <si>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</si>
  <si>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</si>
  <si>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</si>
  <si>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</si>
  <si>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</si>
  <si>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</si>
  <si>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</si>
  <si>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</si>
  <si>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</si>
  <si>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</si>
  <si>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</si>
  <si>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</si>
  <si>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</si>
  <si>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</si>
  <si>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</si>
  <si>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</si>
  <si>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</si>
  <si>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</si>
  <si>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</si>
  <si>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</si>
  <si>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</si>
  <si>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</si>
  <si>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</si>
  <si>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</si>
  <si>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</si>
  <si>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</si>
  <si>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</si>
  <si>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</si>
  <si>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</si>
  <si>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</si>
  <si>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</si>
  <si>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</si>
  <si>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</si>
  <si>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</si>
  <si>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</si>
  <si>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</si>
  <si>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</si>
  <si>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</si>
  <si>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</si>
  <si>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</si>
  <si>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</si>
  <si>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</si>
  <si>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</si>
  <si>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</si>
  <si>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</si>
  <si>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</si>
  <si>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</si>
  <si>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</si>
  <si>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</si>
  <si>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</si>
  <si>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</si>
  <si>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</si>
  <si>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</si>
  <si>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</si>
  <si>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</si>
  <si>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</si>
  <si>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</si>
  <si>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</si>
  <si>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</si>
  <si>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</si>
  <si>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</si>
  <si>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</si>
  <si>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</si>
  <si>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</si>
  <si>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</si>
  <si>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</si>
  <si>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</si>
  <si>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</si>
  <si>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</si>
  <si>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</si>
  <si>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</si>
  <si>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</si>
  <si>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</si>
  <si>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</si>
  <si>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</si>
  <si>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</si>
  <si>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</si>
  <si>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</si>
  <si>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</si>
  <si>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</si>
  <si>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</si>
  <si>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</si>
  <si>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</si>
  <si>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</si>
  <si>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</si>
  <si>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</si>
  <si>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</si>
  <si>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</si>
  <si>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</si>
  <si>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</si>
  <si>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</si>
  <si>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</si>
  <si>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</si>
  <si>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</si>
  <si>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</si>
  <si>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</si>
  <si>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</si>
  <si>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</si>
  <si>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</si>
  <si>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</si>
  <si>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</si>
  <si>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</si>
  <si>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</si>
  <si>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</si>
  <si>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</si>
  <si>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</si>
  <si>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</si>
  <si>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</si>
  <si>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</si>
  <si>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</si>
  <si>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</si>
  <si>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</si>
  <si>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</si>
  <si>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</si>
  <si>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</si>
  <si>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</si>
  <si>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</si>
  <si>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</si>
  <si>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</si>
  <si>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</si>
  <si>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</si>
  <si>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</si>
  <si>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</si>
  <si>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</si>
  <si>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</si>
  <si>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</si>
  <si>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</si>
  <si>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</si>
  <si>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</si>
  <si>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</si>
  <si>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</si>
  <si>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</si>
  <si>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</si>
  <si>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</si>
  <si>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</si>
  <si>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</si>
  <si>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</si>
  <si>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</si>
  <si>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</si>
  <si>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</si>
  <si>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</si>
  <si>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</si>
  <si>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</si>
  <si>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</si>
  <si>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</si>
  <si>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</si>
  <si>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</si>
  <si>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</si>
  <si>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</si>
  <si>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</si>
  <si>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</si>
  <si>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</si>
  <si>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</si>
  <si>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</si>
  <si>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</si>
  <si>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</si>
  <si>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</si>
  <si>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</si>
  <si>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</si>
  <si>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</si>
  <si>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</si>
  <si>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</si>
  <si>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</si>
  <si>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</si>
  <si>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</si>
  <si>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</si>
  <si>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</si>
  <si>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</si>
  <si>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</si>
  <si>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</si>
  <si>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</si>
  <si>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</si>
  <si>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</si>
  <si>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</si>
  <si>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</si>
  <si>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</si>
  <si>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</si>
  <si>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</si>
  <si>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</si>
  <si>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</si>
  <si>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</si>
  <si>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</si>
  <si>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</si>
  <si>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</si>
  <si>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</si>
  <si>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</si>
  <si>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</si>
  <si>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</si>
  <si>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</si>
  <si>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</si>
  <si>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</si>
  <si>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</si>
  <si>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</si>
  <si>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</si>
  <si>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</si>
  <si>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</si>
  <si>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</si>
  <si>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</si>
  <si>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</si>
  <si>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</si>
  <si>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</si>
  <si>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</si>
  <si>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</si>
  <si>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</si>
  <si>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</si>
  <si>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</si>
  <si>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</si>
  <si>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</si>
  <si>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</si>
  <si>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</si>
  <si>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</si>
  <si>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</si>
  <si>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</si>
  <si>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</si>
  <si>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</si>
  <si>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</si>
  <si>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</si>
  <si>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</si>
  <si>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</si>
  <si>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</si>
  <si>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</si>
  <si>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</si>
  <si>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</si>
  <si>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</si>
  <si>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</si>
  <si>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</si>
  <si>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</si>
  <si>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</si>
  <si>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</si>
  <si>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</si>
  <si>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</si>
  <si>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</si>
  <si>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</si>
  <si>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</si>
  <si>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</si>
  <si>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</si>
  <si>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</si>
  <si>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</si>
  <si>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</si>
  <si>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</si>
  <si>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</si>
  <si>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</si>
  <si>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</si>
  <si>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</si>
  <si>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</si>
  <si>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</si>
  <si>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</si>
  <si>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</si>
  <si>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</si>
  <si>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</si>
  <si>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</si>
  <si>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</si>
  <si>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</si>
  <si>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</si>
  <si>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</si>
  <si>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</si>
  <si>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</si>
  <si>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</si>
  <si>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</si>
  <si>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</si>
  <si>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</si>
  <si>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</si>
  <si>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</si>
  <si>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</si>
  <si>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</si>
  <si>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</si>
  <si>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</si>
  <si>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</si>
  <si>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</si>
  <si>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</si>
  <si>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</si>
  <si>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</si>
  <si>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</si>
  <si>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</si>
  <si>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</si>
  <si>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</si>
  <si>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</si>
  <si>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</si>
  <si>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</si>
  <si>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</si>
  <si>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</si>
  <si>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</si>
  <si>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</si>
  <si>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</si>
  <si>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</si>
  <si>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</si>
  <si>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</si>
  <si>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</si>
  <si>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</si>
  <si>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</si>
  <si>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</si>
  <si>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</si>
  <si>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</si>
  <si>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</si>
  <si>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</si>
  <si>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</si>
  <si>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</si>
  <si>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</si>
  <si>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</si>
  <si>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</si>
  <si>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</si>
  <si>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</si>
  <si>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</si>
  <si>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</si>
  <si>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</si>
  <si>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</si>
  <si>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</si>
  <si>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</si>
  <si>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</si>
  <si>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</si>
  <si>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</si>
  <si>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</si>
  <si>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</si>
  <si>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</si>
  <si>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</si>
  <si>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</si>
  <si>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</si>
  <si>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</si>
  <si>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</si>
  <si>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</si>
  <si>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</si>
  <si>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</si>
  <si>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</si>
  <si>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</si>
  <si>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</si>
  <si>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</si>
  <si>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</si>
  <si>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</si>
  <si>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</si>
  <si>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</si>
  <si>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</si>
  <si>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</si>
  <si>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</si>
  <si>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</si>
  <si>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</si>
  <si>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</si>
  <si>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</si>
  <si>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</si>
  <si>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</si>
  <si>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</si>
  <si>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</si>
  <si>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</si>
  <si>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</si>
  <si>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</si>
  <si>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</si>
  <si>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</si>
  <si>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</si>
  <si>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</si>
  <si>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</si>
  <si>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</si>
  <si>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</si>
  <si>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</si>
  <si>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</si>
  <si>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</si>
  <si>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</si>
  <si>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</si>
  <si>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</si>
  <si>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</si>
  <si>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</si>
  <si>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</si>
  <si>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</si>
  <si>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</si>
  <si>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</si>
  <si>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</si>
  <si>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</si>
  <si>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</si>
  <si>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</si>
  <si>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</si>
  <si>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</si>
  <si>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</si>
  <si>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</si>
  <si>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</si>
  <si>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</si>
  <si>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</si>
  <si>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</si>
  <si>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</si>
  <si>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</si>
  <si>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</si>
  <si>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</si>
  <si>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</si>
  <si>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</si>
  <si>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</si>
  <si>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</si>
  <si>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</si>
  <si>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</si>
  <si>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</si>
  <si>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</si>
  <si>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</si>
  <si>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</si>
  <si>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</si>
  <si>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</si>
  <si>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</si>
  <si>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</si>
  <si>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</si>
  <si>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</si>
  <si>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</si>
  <si>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</si>
  <si>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</si>
  <si>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</si>
  <si>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</si>
  <si>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</si>
  <si>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</si>
  <si>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</si>
  <si>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</si>
  <si>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</si>
  <si>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</si>
  <si>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</si>
  <si>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</si>
  <si>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</si>
  <si>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</si>
  <si>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</si>
  <si>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</si>
  <si>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</si>
  <si>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</si>
  <si>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</si>
  <si>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</si>
  <si>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</si>
  <si>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</si>
  <si>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</si>
  <si>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</si>
  <si>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</si>
  <si>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</si>
  <si>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</si>
  <si>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</si>
  <si>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</si>
  <si>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</si>
  <si>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</si>
  <si>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</si>
  <si>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</si>
  <si>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</si>
  <si>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</si>
  <si>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</si>
  <si>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</si>
  <si>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</si>
  <si>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</si>
  <si>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</si>
  <si>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</si>
  <si>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</si>
  <si>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</si>
  <si>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</si>
  <si>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</si>
  <si>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</si>
  <si>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</si>
  <si>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</si>
  <si>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</si>
  <si>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</si>
  <si>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</si>
  <si>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</si>
  <si>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</si>
  <si>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</si>
  <si>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</si>
  <si>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</si>
  <si>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</si>
  <si>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</si>
  <si>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</si>
  <si>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</si>
  <si>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</si>
  <si>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</si>
  <si>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</si>
  <si>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</si>
  <si>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</si>
  <si>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</si>
  <si>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</si>
  <si>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</si>
  <si>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</si>
  <si>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</si>
  <si>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</si>
  <si>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</si>
  <si>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</si>
  <si>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</si>
  <si>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</si>
  <si>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</si>
  <si>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</si>
  <si>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</si>
  <si>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</si>
  <si>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</si>
  <si>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</si>
  <si>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</si>
  <si>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</si>
  <si>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</si>
  <si>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</si>
  <si>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</si>
  <si>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</si>
  <si>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</si>
  <si>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</si>
  <si>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</si>
  <si>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</si>
  <si>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</si>
  <si>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</si>
  <si>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</si>
  <si>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</si>
  <si>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</si>
  <si>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</si>
  <si>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</si>
  <si>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</si>
  <si>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</si>
  <si>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</si>
  <si>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</si>
  <si>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</si>
  <si>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</si>
  <si>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</si>
  <si>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</si>
  <si>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</si>
  <si>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</si>
  <si>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</si>
  <si>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</si>
  <si>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</si>
  <si>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</si>
  <si>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</si>
  <si>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</si>
  <si>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</si>
  <si>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</si>
  <si>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</si>
  <si>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</si>
  <si>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</si>
  <si>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</si>
  <si>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</si>
  <si>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</si>
  <si>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</si>
  <si>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</si>
  <si>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</si>
  <si>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</si>
  <si>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</si>
  <si>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</si>
  <si>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</si>
  <si>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</si>
  <si>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</si>
  <si>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</si>
  <si>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</si>
  <si>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</si>
  <si>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</si>
  <si>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</si>
  <si>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</si>
  <si>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</si>
  <si>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</si>
  <si>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</si>
  <si>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</si>
  <si>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</si>
  <si>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</si>
  <si>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</si>
  <si>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</si>
  <si>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</si>
  <si>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</si>
  <si>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</si>
  <si>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</si>
  <si>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</si>
  <si>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</si>
  <si>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</si>
  <si>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</si>
  <si>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</si>
  <si>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</si>
  <si>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</si>
  <si>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</si>
  <si>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</si>
  <si>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</si>
  <si>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</si>
  <si>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</si>
  <si>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</si>
  <si>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</si>
  <si>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</si>
  <si>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</si>
  <si>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</si>
  <si>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</si>
  <si>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</si>
  <si>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</si>
  <si>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</si>
  <si>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</si>
  <si>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</si>
  <si>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</si>
  <si>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</si>
  <si>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</si>
  <si>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</si>
  <si>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</si>
  <si>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</si>
  <si>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</si>
  <si>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</si>
  <si>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</si>
  <si>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</si>
  <si>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</si>
  <si>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</si>
  <si>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</si>
  <si>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</si>
  <si>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</si>
  <si>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</si>
  <si>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</si>
  <si>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</si>
  <si>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</si>
  <si>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</si>
  <si>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</si>
  <si>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</si>
  <si>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</si>
  <si>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</si>
  <si>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</si>
  <si>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</si>
  <si>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</si>
  <si>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</si>
  <si>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</si>
  <si>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</si>
  <si>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</si>
  <si>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</si>
  <si>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</si>
  <si>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</si>
  <si>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</si>
  <si>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</si>
  <si>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</si>
  <si>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</si>
  <si>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</si>
  <si>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</si>
  <si>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</si>
  <si>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</si>
  <si>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</si>
  <si>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</si>
  <si>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</si>
  <si>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</si>
  <si>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</si>
  <si>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</si>
  <si>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</si>
  <si>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</si>
  <si>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</si>
  <si>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</si>
  <si>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</si>
  <si>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</si>
  <si>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</si>
  <si>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</si>
  <si>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</si>
  <si>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</si>
  <si>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</si>
  <si>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</si>
  <si>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</si>
  <si>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</si>
  <si>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</si>
  <si>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</si>
  <si>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</si>
  <si>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</si>
  <si>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</si>
  <si>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</si>
  <si>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</si>
  <si>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</si>
  <si>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</si>
  <si>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</si>
  <si>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</si>
  <si>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</si>
  <si>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</si>
  <si>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</si>
  <si>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</si>
  <si>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</si>
  <si>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</si>
  <si>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</si>
  <si>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</si>
  <si>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</si>
  <si>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</si>
  <si>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</si>
  <si>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</si>
  <si>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</si>
  <si>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</si>
  <si>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</si>
  <si>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</si>
  <si>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</si>
  <si>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</si>
  <si>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</si>
  <si>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</si>
  <si>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</si>
  <si>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</si>
  <si>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</si>
  <si>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</si>
  <si>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</si>
  <si>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</si>
  <si>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</si>
  <si>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</si>
  <si>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</si>
  <si>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</si>
  <si>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</si>
  <si>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</si>
  <si>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</si>
  <si>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</si>
  <si>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</si>
  <si>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</si>
  <si>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</si>
  <si>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</si>
  <si>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</si>
  <si>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</si>
  <si>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</si>
  <si>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</si>
  <si>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</si>
  <si>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</si>
  <si>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</si>
  <si>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</si>
  <si>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</si>
  <si>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</si>
  <si>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</si>
  <si>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</si>
  <si>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</si>
  <si>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</si>
  <si>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</si>
  <si>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</si>
  <si>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</si>
  <si>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</si>
  <si>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</si>
  <si>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</si>
  <si>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</si>
  <si>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</si>
  <si>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</si>
  <si>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</si>
  <si>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</si>
  <si>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</si>
  <si>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</si>
  <si>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</si>
  <si>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</si>
  <si>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</si>
  <si>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</si>
  <si>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</si>
  <si>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</si>
  <si>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</si>
  <si>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</si>
  <si>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</si>
  <si>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</si>
  <si>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</si>
  <si>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</si>
  <si>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</si>
  <si>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</si>
  <si>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</si>
  <si>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</si>
  <si>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</si>
  <si>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</si>
  <si>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</si>
  <si>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</si>
  <si>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</si>
  <si>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</si>
  <si>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</si>
  <si>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</si>
  <si>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</si>
  <si>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</si>
  <si>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</si>
  <si>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</si>
  <si>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</si>
  <si>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</si>
  <si>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</si>
  <si>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</si>
  <si>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</si>
  <si>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</si>
  <si>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</si>
  <si>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</si>
  <si>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</si>
  <si>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</si>
  <si>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</si>
  <si>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</si>
  <si>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</si>
  <si>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</si>
  <si>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</si>
  <si>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</si>
  <si>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</si>
  <si>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</si>
  <si>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</si>
  <si>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</si>
  <si>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</si>
  <si>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</si>
  <si>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</si>
  <si>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</si>
  <si>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</si>
  <si>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</si>
  <si>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</si>
  <si>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</si>
  <si>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</si>
  <si>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</si>
  <si>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</si>
  <si>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</si>
  <si>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</si>
  <si>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</si>
  <si>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</si>
  <si>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</si>
  <si>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</si>
  <si>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</si>
  <si>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</si>
  <si>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</si>
  <si>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</si>
  <si>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</si>
  <si>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</si>
  <si>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</si>
  <si>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</si>
  <si>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</si>
  <si>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</si>
  <si>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</si>
  <si>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</si>
  <si>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</si>
  <si>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</si>
  <si>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</si>
  <si>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</si>
  <si>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</si>
  <si>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</si>
  <si>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</si>
  <si>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</si>
  <si>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</si>
  <si>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</si>
  <si>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</si>
  <si>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</si>
  <si>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</si>
  <si>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</si>
  <si>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</si>
  <si>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</si>
  <si>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</si>
  <si>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</si>
  <si>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</si>
  <si>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</si>
  <si>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</si>
  <si>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</si>
  <si>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</si>
  <si>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</si>
  <si>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</si>
  <si>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</si>
  <si>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</si>
  <si>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</si>
  <si>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</si>
  <si>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</si>
  <si>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</si>
  <si>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</si>
  <si>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</si>
  <si>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</si>
  <si>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</si>
  <si>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</si>
  <si>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</si>
  <si>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</si>
  <si>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</si>
  <si>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</si>
  <si>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</si>
  <si>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</si>
  <si>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</si>
  <si>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</si>
  <si>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</si>
  <si>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</si>
  <si>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</si>
  <si>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</si>
  <si>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</si>
  <si>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</si>
  <si>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</si>
  <si>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</si>
  <si>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</si>
  <si>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</si>
  <si>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</si>
  <si>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</si>
  <si>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</si>
  <si>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</si>
  <si>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</si>
  <si>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</si>
  <si>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</si>
  <si>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</si>
  <si>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</si>
  <si>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</si>
  <si>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</si>
  <si>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</si>
  <si>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</si>
  <si>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</si>
  <si>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</si>
  <si>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</si>
  <si>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</si>
  <si>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</si>
  <si>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</si>
  <si>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</si>
  <si>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</si>
  <si>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</si>
  <si>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</si>
  <si>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</si>
  <si>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</si>
  <si>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</si>
  <si>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</si>
  <si>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</si>
  <si>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</si>
  <si>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</si>
  <si>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</si>
  <si>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</si>
  <si>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</si>
  <si>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</si>
  <si>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</si>
  <si>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</si>
  <si>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</si>
  <si>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</si>
  <si>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</si>
  <si>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</si>
  <si>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</si>
  <si>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</si>
  <si>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</si>
  <si>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</si>
  <si>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</si>
  <si>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</si>
  <si>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</si>
  <si>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</si>
  <si>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</si>
  <si>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</si>
  <si>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</si>
  <si>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</si>
  <si>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</si>
  <si>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</si>
  <si>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</si>
  <si>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</si>
  <si>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</si>
  <si>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</si>
  <si>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</si>
  <si>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</si>
  <si>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</si>
  <si>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</si>
  <si>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</si>
  <si>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</si>
  <si>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</si>
  <si>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</si>
  <si>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</si>
  <si>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</si>
  <si>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</si>
  <si>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</si>
  <si>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</si>
  <si>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</si>
  <si>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</si>
  <si>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</si>
  <si>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</si>
  <si>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</si>
  <si>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</si>
  <si>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</si>
  <si>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</si>
  <si>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</si>
  <si>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</si>
  <si>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</si>
  <si>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</si>
  <si>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</si>
  <si>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</si>
  <si>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</si>
  <si>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</si>
  <si>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</si>
  <si>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</si>
  <si>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</si>
  <si>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</si>
  <si>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</si>
  <si>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</si>
  <si>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</si>
  <si>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</si>
  <si>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</si>
  <si>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</si>
  <si>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</si>
  <si>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</si>
  <si>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</si>
  <si>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</si>
  <si>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</si>
  <si>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</si>
  <si>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</si>
  <si>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</si>
  <si>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</si>
  <si>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</si>
  <si>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</si>
  <si>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</si>
  <si>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</si>
  <si>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</si>
  <si>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</si>
  <si>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</si>
  <si>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</si>
  <si>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</si>
  <si>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</si>
  <si>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</si>
  <si>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</si>
  <si>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</si>
  <si>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</si>
  <si>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</si>
  <si>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</si>
  <si>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</si>
  <si>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</si>
  <si>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</si>
  <si>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</si>
  <si>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</si>
  <si>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</si>
  <si>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</si>
  <si>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</si>
  <si>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</si>
  <si>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</si>
  <si>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</si>
  <si>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</si>
  <si>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</si>
  <si>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</si>
  <si>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</si>
  <si>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</si>
  <si>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</si>
  <si>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</si>
  <si>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</si>
  <si>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</si>
  <si>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</si>
  <si>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</si>
  <si>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</si>
  <si>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</si>
  <si>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</si>
  <si>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</si>
  <si>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</si>
  <si>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</si>
  <si>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</si>
  <si>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</si>
  <si>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</si>
  <si>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</si>
  <si>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</si>
  <si>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</si>
  <si>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</si>
  <si>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</si>
  <si>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</si>
  <si>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</si>
  <si>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</si>
  <si>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</si>
  <si>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</si>
  <si>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</si>
  <si>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</si>
  <si>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</si>
  <si>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</si>
  <si>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</si>
  <si>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</si>
  <si>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</si>
  <si>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</si>
  <si>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</si>
  <si>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</si>
  <si>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</si>
  <si>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</si>
  <si>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</si>
  <si>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</si>
  <si>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</si>
  <si>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</si>
  <si>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</si>
  <si>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</si>
  <si>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</si>
  <si>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</si>
  <si>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</si>
  <si>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</si>
  <si>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</si>
  <si>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</si>
  <si>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</si>
  <si>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</si>
  <si>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</si>
  <si>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</si>
  <si>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</si>
  <si>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</si>
  <si>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</si>
  <si>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</si>
  <si>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</si>
  <si>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</si>
  <si>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</si>
  <si>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</si>
  <si>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</si>
  <si>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</si>
  <si>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</si>
  <si>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</si>
  <si>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</si>
  <si>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</si>
  <si>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</si>
  <si>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</si>
  <si>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</si>
  <si>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</si>
  <si>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</si>
  <si>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</si>
  <si>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</si>
  <si>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</si>
  <si>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</si>
  <si>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</si>
  <si>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</si>
  <si>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</si>
  <si>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</si>
  <si>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</si>
  <si>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</si>
  <si>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</si>
  <si>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</si>
  <si>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</si>
  <si>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</si>
  <si>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</si>
  <si>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</si>
  <si>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</si>
  <si>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</si>
  <si>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</si>
  <si>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</si>
  <si>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</si>
  <si>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</si>
  <si>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</si>
  <si>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</si>
  <si>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</si>
  <si>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</si>
  <si>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</si>
  <si>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</si>
  <si>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</si>
  <si>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</si>
  <si>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</si>
  <si>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</si>
  <si>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</si>
  <si>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</si>
  <si>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</si>
  <si>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</si>
  <si>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</si>
  <si>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</si>
  <si>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</si>
  <si>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</si>
  <si>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</si>
  <si>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</si>
  <si>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</si>
  <si>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</si>
  <si>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</si>
  <si>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</si>
  <si>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</si>
  <si>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</si>
  <si>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</si>
  <si>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</si>
  <si>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</si>
  <si>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</si>
  <si>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</si>
  <si>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</si>
  <si>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</si>
  <si>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</si>
  <si>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</si>
  <si>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</si>
  <si>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</si>
  <si>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</si>
  <si>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</si>
  <si>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</si>
  <si>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</si>
  <si>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</si>
  <si>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</si>
  <si>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</si>
  <si>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</si>
  <si>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</si>
  <si>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</si>
  <si>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</si>
  <si>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</si>
  <si>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</si>
  <si>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</si>
  <si>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</si>
  <si>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</si>
  <si>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</si>
  <si>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</si>
  <si>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</si>
  <si>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</si>
  <si>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</si>
  <si>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</si>
  <si>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</si>
  <si>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</si>
  <si>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</si>
  <si>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</si>
  <si>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</si>
  <si>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</si>
  <si>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</si>
  <si>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</si>
  <si>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</si>
  <si>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</si>
  <si>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</si>
  <si>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</si>
  <si>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</si>
  <si>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</si>
  <si>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</si>
  <si>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</si>
  <si>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</si>
  <si>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</si>
  <si>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</si>
  <si>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</si>
  <si>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</si>
  <si>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</si>
  <si>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</si>
  <si>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</si>
  <si>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</si>
  <si>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</si>
  <si>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</si>
  <si>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</si>
  <si>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</si>
  <si>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</si>
  <si>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</si>
  <si>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</si>
  <si>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</si>
  <si>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</si>
  <si>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</si>
  <si>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</si>
  <si>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</si>
  <si>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</si>
  <si>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</si>
  <si>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</si>
  <si>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</si>
  <si>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</si>
  <si>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</si>
  <si>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</si>
  <si>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</si>
  <si>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</si>
  <si>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</si>
  <si>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</si>
  <si>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</si>
  <si>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</si>
  <si>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</si>
  <si>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</si>
  <si>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</si>
  <si>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</si>
  <si>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</si>
  <si>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</si>
  <si>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</si>
  <si>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</si>
  <si>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</si>
  <si>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</si>
  <si>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</si>
  <si>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</si>
  <si>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</si>
  <si>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</si>
  <si>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</si>
  <si>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</si>
  <si>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</si>
  <si>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</si>
  <si>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</si>
  <si>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</si>
  <si>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</si>
  <si>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</si>
  <si>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</si>
  <si>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</si>
  <si>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</si>
  <si>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</si>
  <si>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</si>
  <si>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</si>
  <si>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</si>
  <si>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</si>
  <si>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</si>
  <si>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</si>
  <si>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</si>
  <si>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</si>
  <si>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</si>
  <si>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</si>
  <si>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</si>
  <si>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</si>
  <si>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</si>
  <si>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</si>
  <si>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</si>
  <si>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</si>
  <si>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</si>
  <si>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</si>
  <si>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</si>
  <si>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</si>
  <si>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</si>
  <si>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</si>
  <si>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</si>
  <si>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</si>
  <si>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</si>
  <si>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</si>
  <si>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</si>
  <si>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</si>
  <si>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</si>
  <si>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</si>
  <si>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</si>
  <si>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</si>
  <si>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</si>
  <si>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</si>
  <si>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</si>
  <si>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</si>
  <si>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</si>
  <si>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</si>
  <si>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</si>
  <si>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</si>
  <si>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</si>
  <si>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</si>
  <si>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</si>
  <si>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</si>
  <si>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</si>
  <si>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</si>
  <si>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</si>
  <si>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</si>
  <si>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</si>
  <si>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</si>
  <si>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</si>
  <si>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</si>
  <si>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</si>
  <si>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</si>
  <si>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</si>
  <si>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</si>
  <si>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</si>
  <si>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</si>
  <si>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</si>
  <si>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</si>
  <si>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</si>
  <si>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</si>
  <si>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</si>
  <si>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</si>
  <si>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</si>
  <si>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</si>
  <si>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</si>
  <si>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</si>
  <si>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</si>
  <si>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</si>
  <si>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</si>
  <si>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</si>
  <si>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</si>
  <si>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</si>
  <si>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</si>
  <si>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</si>
  <si>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</si>
  <si>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</si>
  <si>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</si>
  <si>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</si>
  <si>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</si>
  <si>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</si>
  <si>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</si>
  <si>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</si>
  <si>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</si>
  <si>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</si>
  <si>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</si>
  <si>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</si>
  <si>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</si>
  <si>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</si>
  <si>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</si>
  <si>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</si>
  <si>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</si>
  <si>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</si>
  <si>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</si>
  <si>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</si>
  <si>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</si>
  <si>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</si>
  <si>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</si>
  <si>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</si>
  <si>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</si>
  <si>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</si>
  <si>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</si>
  <si>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</si>
  <si>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</si>
  <si>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</si>
  <si>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</si>
  <si>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</si>
  <si>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</si>
  <si>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</si>
  <si>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</si>
  <si>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</si>
  <si>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</si>
  <si>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</si>
  <si>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</si>
  <si>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</si>
  <si>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</si>
  <si>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</si>
  <si>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</si>
  <si>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</si>
  <si>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</si>
  <si>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</si>
  <si>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</si>
  <si>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</si>
  <si>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</si>
  <si>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</si>
  <si>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</si>
  <si>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</si>
  <si>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</si>
  <si>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</si>
  <si>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</si>
  <si>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</si>
  <si>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</si>
  <si>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</si>
  <si>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</si>
  <si>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</si>
  <si>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</si>
  <si>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</si>
  <si>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</si>
  <si>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</si>
  <si>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</si>
  <si>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</si>
  <si>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</si>
  <si>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</si>
  <si>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</si>
  <si>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</si>
  <si>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</si>
  <si>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</si>
  <si>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</si>
  <si>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</si>
  <si>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</si>
  <si>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</si>
  <si>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</si>
  <si>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</si>
  <si>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</si>
  <si>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</si>
  <si>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</si>
  <si>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</si>
  <si>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</si>
  <si>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</si>
  <si>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</si>
  <si>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</si>
  <si>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</si>
  <si>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</si>
  <si>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</si>
  <si>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</si>
  <si>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</si>
  <si>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</si>
  <si>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</si>
  <si>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</si>
  <si>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</si>
  <si>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</si>
  <si>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</si>
  <si>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</si>
  <si>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</si>
  <si>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</si>
  <si>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</si>
  <si>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</si>
  <si>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</si>
  <si>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</si>
  <si>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</si>
  <si>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</si>
  <si>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</si>
  <si>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</si>
  <si>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</si>
  <si>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</si>
  <si>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</si>
  <si>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</si>
  <si>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</si>
  <si>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</si>
  <si>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</si>
  <si>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</si>
  <si>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</si>
  <si>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</si>
  <si>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</si>
  <si>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</si>
  <si>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</si>
  <si>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</si>
  <si>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</si>
  <si>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</si>
  <si>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</si>
  <si>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</si>
  <si>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</si>
  <si>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</si>
  <si>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</si>
  <si>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</si>
  <si>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</si>
  <si>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</si>
  <si>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</si>
  <si>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</si>
  <si>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</si>
  <si>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</si>
  <si>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</si>
  <si>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</si>
  <si>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</si>
  <si>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</si>
  <si>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</si>
  <si>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</si>
  <si>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</si>
  <si>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</si>
  <si>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</si>
  <si>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</si>
  <si>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</si>
  <si>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</si>
  <si>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</si>
  <si>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</si>
  <si>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</si>
  <si>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</si>
  <si>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</si>
  <si>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</si>
  <si>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</si>
  <si>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</si>
  <si>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</si>
  <si>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</si>
  <si>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</si>
  <si>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</si>
  <si>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</si>
  <si>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</si>
  <si>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</si>
  <si>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</si>
  <si>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</si>
  <si>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</si>
  <si>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</si>
  <si>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</si>
  <si>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</si>
  <si>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</si>
  <si>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</si>
  <si>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</si>
  <si>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</si>
  <si>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</si>
  <si>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</si>
  <si>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</si>
  <si>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</si>
  <si>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</si>
  <si>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</si>
  <si>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</si>
  <si>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</si>
  <si>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</si>
  <si>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</si>
  <si>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</si>
  <si>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</si>
  <si>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</si>
  <si>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</si>
  <si>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</si>
  <si>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</si>
  <si>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</si>
  <si>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</si>
  <si>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</si>
  <si>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</si>
  <si>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</si>
  <si>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</si>
  <si>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</si>
  <si>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</si>
  <si>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</si>
  <si>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</si>
  <si>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</si>
  <si>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</si>
  <si>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</si>
  <si>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</si>
  <si>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</si>
  <si>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</si>
  <si>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</si>
  <si>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</si>
  <si>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</si>
  <si>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</si>
  <si>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</si>
  <si>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</si>
  <si>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</si>
  <si>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</si>
  <si>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</si>
  <si>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</si>
  <si>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</si>
  <si>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</si>
  <si>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</si>
  <si>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</si>
  <si>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</si>
  <si>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</si>
  <si>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</si>
  <si>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</si>
  <si>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</si>
  <si>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</si>
  <si>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</si>
  <si>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</si>
  <si>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</si>
  <si>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</si>
  <si>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</si>
  <si>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</si>
  <si>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</si>
  <si>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</si>
  <si>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</si>
  <si>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</si>
  <si>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</si>
  <si>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</si>
  <si>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</si>
  <si>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</si>
  <si>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</si>
  <si>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</si>
  <si>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</si>
  <si>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</si>
  <si>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</si>
  <si>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</si>
  <si>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</si>
  <si>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</si>
  <si>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</si>
  <si>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</si>
  <si>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</si>
  <si>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</si>
  <si>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</si>
  <si>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</si>
  <si>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</si>
  <si>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</si>
  <si>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</si>
  <si>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</si>
  <si>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</si>
  <si>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</si>
  <si>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</si>
  <si>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</si>
  <si>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</si>
  <si>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</si>
  <si>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</si>
  <si>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</si>
  <si>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</si>
  <si>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</si>
  <si>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</si>
  <si>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</si>
  <si>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</si>
  <si>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</si>
  <si>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</si>
  <si>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</si>
  <si>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</si>
  <si>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</si>
  <si>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</si>
  <si>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</si>
  <si>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</si>
  <si>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</si>
  <si>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</si>
  <si>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</si>
  <si>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</si>
  <si>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</si>
  <si>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</si>
  <si>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</si>
  <si>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</si>
  <si>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</si>
  <si>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</si>
  <si>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</si>
  <si>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</si>
  <si>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</si>
  <si>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</si>
  <si>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</si>
  <si>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</si>
  <si>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</si>
  <si>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</si>
  <si>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</si>
  <si>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</si>
  <si>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</si>
  <si>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</si>
  <si>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</si>
  <si>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</si>
  <si>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</si>
  <si>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</si>
  <si>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</si>
  <si>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</si>
  <si>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</si>
  <si>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</si>
  <si>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</si>
  <si>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</si>
  <si>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</si>
  <si>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</si>
  <si>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</si>
  <si>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</si>
  <si>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</si>
  <si>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</si>
  <si>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</si>
  <si>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</si>
  <si>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</si>
  <si>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</si>
  <si>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</si>
  <si>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</si>
  <si>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</si>
  <si>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</si>
  <si>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</si>
  <si>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</si>
  <si>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</si>
  <si>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</si>
  <si>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</si>
  <si>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</si>
  <si>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</si>
  <si>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</si>
  <si>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</si>
  <si>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</si>
  <si>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</si>
  <si>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</si>
  <si>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</si>
  <si>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</si>
  <si>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</si>
  <si>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</si>
  <si>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</si>
  <si>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</si>
  <si>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</si>
  <si>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</si>
  <si>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</si>
  <si>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</si>
  <si>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</si>
  <si>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</si>
  <si>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</si>
  <si>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</si>
  <si>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</si>
  <si>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</si>
  <si>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</si>
  <si>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</si>
  <si>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</si>
  <si>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</si>
  <si>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</si>
  <si>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</si>
  <si>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</si>
  <si>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</si>
  <si>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</si>
  <si>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</si>
  <si>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</si>
  <si>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</si>
  <si>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</si>
  <si>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</si>
  <si>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</si>
  <si>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</si>
  <si>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</si>
  <si>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</si>
  <si>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</si>
  <si>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</si>
  <si>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</si>
  <si>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</si>
  <si>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</si>
  <si>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</si>
  <si>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</si>
  <si>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</si>
  <si>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</si>
  <si>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</si>
  <si>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</si>
  <si>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</si>
  <si>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</si>
  <si>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</si>
  <si>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</si>
  <si>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</si>
  <si>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</si>
  <si>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</si>
  <si>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</si>
  <si>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</si>
  <si>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</si>
  <si>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</si>
  <si>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</si>
  <si>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</si>
  <si>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</si>
  <si>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</si>
  <si>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</si>
  <si>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</si>
  <si>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</si>
  <si>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</si>
  <si>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</si>
  <si>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</si>
  <si>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</si>
  <si>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</si>
  <si>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</si>
  <si>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</si>
  <si>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</si>
  <si>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</si>
  <si>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</si>
  <si>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</si>
  <si>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</si>
  <si>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</si>
  <si>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</si>
  <si>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</si>
  <si>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</si>
  <si>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</si>
  <si>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</si>
  <si>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</si>
  <si>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</si>
  <si>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</si>
  <si>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</si>
  <si>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</si>
  <si>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</si>
  <si>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</si>
  <si>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</si>
  <si>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</si>
  <si>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</si>
  <si>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</si>
  <si>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</si>
  <si>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</si>
  <si>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</si>
  <si>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</si>
  <si>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</si>
  <si>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</si>
  <si>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</si>
  <si>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</si>
  <si>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</si>
  <si>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</si>
  <si>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</si>
  <si>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</si>
  <si>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</si>
  <si>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</si>
  <si>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</si>
  <si>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</si>
  <si>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</si>
  <si>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</si>
  <si>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</si>
  <si>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</si>
  <si>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</si>
  <si>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</si>
  <si>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</si>
  <si>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</si>
  <si>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</si>
  <si>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</si>
  <si>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</si>
  <si>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</si>
  <si>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</si>
  <si>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</si>
  <si>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</si>
  <si>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</si>
  <si>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</si>
  <si>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</si>
  <si>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</si>
  <si>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</si>
  <si>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</si>
  <si>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</si>
  <si>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</si>
  <si>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</si>
  <si>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</si>
  <si>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</si>
  <si>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</si>
  <si>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</si>
  <si>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</si>
  <si>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</si>
  <si>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</si>
  <si>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</si>
  <si>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</si>
  <si>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</si>
  <si>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</si>
  <si>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</si>
  <si>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</si>
  <si>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</si>
  <si>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</si>
  <si>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</si>
  <si>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</si>
  <si>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</si>
  <si>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</si>
  <si>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</si>
  <si>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</si>
  <si>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</si>
  <si>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</si>
  <si>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</si>
  <si>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</si>
  <si>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</si>
  <si>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</si>
  <si>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</si>
  <si>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</si>
  <si>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</si>
  <si>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</si>
  <si>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</si>
  <si>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</si>
  <si>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</si>
  <si>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</si>
  <si>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</si>
  <si>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</si>
  <si>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</si>
  <si>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</si>
  <si>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</si>
  <si>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</si>
  <si>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</si>
  <si>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</si>
  <si>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</si>
  <si>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</si>
  <si>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</si>
  <si>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</si>
  <si>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</si>
  <si>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</si>
  <si>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</si>
  <si>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</si>
  <si>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</si>
  <si>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</si>
  <si>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</si>
  <si>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</si>
  <si>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</si>
  <si>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</si>
  <si>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</si>
  <si>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</si>
  <si>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</si>
  <si>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</si>
  <si>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</si>
  <si>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</si>
  <si>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</si>
  <si>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</si>
  <si>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</si>
  <si>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</si>
  <si>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</si>
  <si>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</si>
  <si>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</si>
  <si>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</si>
  <si>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</si>
  <si>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</si>
  <si>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</si>
  <si>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</si>
  <si>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</si>
  <si>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</si>
  <si>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</si>
  <si>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</si>
  <si>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</si>
  <si>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</si>
  <si>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</si>
  <si>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</si>
  <si>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</si>
  <si>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</si>
  <si>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</si>
  <si>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</si>
  <si>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</si>
  <si>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</si>
  <si>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</si>
  <si>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</si>
  <si>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</si>
  <si>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</si>
  <si>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</si>
  <si>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</si>
  <si>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</si>
  <si>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</si>
  <si>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</si>
  <si>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</si>
  <si>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</si>
  <si>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</si>
  <si>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</si>
  <si>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</si>
  <si>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</si>
  <si>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</si>
  <si>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</si>
  <si>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</si>
  <si>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</si>
  <si>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</si>
  <si>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</si>
  <si>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</si>
  <si>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</si>
  <si>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</si>
  <si>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</si>
  <si>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</si>
  <si>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</si>
  <si>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</si>
  <si>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</si>
  <si>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</si>
  <si>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</si>
  <si>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</si>
  <si>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</si>
  <si>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</si>
  <si>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</si>
  <si>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</si>
  <si>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</si>
  <si>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</si>
  <si>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</si>
  <si>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</si>
  <si>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</si>
  <si>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</si>
  <si>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</si>
  <si>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</si>
  <si>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</si>
  <si>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</si>
  <si>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</si>
  <si>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</si>
  <si>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</si>
  <si>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</si>
  <si>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</si>
  <si>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</si>
  <si>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</si>
  <si>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</si>
  <si>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</si>
  <si>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</si>
  <si>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</si>
  <si>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</si>
  <si>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</si>
  <si>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</si>
  <si>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</si>
  <si>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</si>
  <si>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</si>
  <si>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</si>
  <si>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</si>
  <si>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</si>
  <si>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</si>
  <si>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</si>
  <si>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</si>
  <si>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</si>
  <si>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</si>
  <si>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</si>
  <si>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</si>
  <si>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</si>
  <si>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</si>
  <si>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</si>
  <si>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</si>
  <si>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</si>
  <si>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</si>
  <si>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</si>
  <si>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</si>
  <si>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</si>
  <si>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</si>
  <si>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</si>
  <si>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</si>
  <si>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</si>
  <si>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</si>
  <si>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</si>
  <si>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</si>
  <si>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</si>
  <si>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</si>
  <si>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</si>
  <si>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</si>
  <si>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</si>
  <si>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</si>
  <si>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</si>
  <si>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</si>
  <si>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</si>
  <si>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</si>
  <si>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</si>
  <si>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</si>
  <si>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</si>
  <si>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</si>
  <si>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</si>
  <si>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</si>
  <si>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</si>
  <si>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</si>
  <si>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</si>
  <si>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</si>
  <si>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</si>
  <si>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</si>
  <si>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</si>
  <si>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</si>
  <si>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</si>
  <si>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</si>
  <si>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</si>
  <si>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</si>
  <si>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</si>
  <si>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</si>
  <si>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</si>
  <si>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</si>
  <si>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</si>
  <si>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</si>
  <si>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</si>
  <si>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</si>
  <si>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</si>
  <si>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</si>
  <si>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</si>
  <si>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</si>
  <si>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</si>
  <si>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</si>
  <si>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</si>
  <si>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</si>
  <si>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</si>
  <si>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</si>
  <si>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</si>
  <si>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</si>
  <si>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</si>
  <si>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</si>
  <si>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</si>
  <si>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</si>
  <si>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</si>
  <si>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</si>
  <si>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</si>
  <si>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</si>
  <si>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</si>
  <si>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</si>
  <si>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</si>
  <si>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</si>
  <si>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</si>
  <si>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</si>
  <si>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</si>
  <si>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</si>
  <si>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</si>
  <si>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</si>
  <si>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</si>
  <si>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</si>
  <si>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</si>
  <si>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</si>
  <si>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</si>
  <si>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</si>
  <si>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</si>
  <si>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</si>
  <si>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</si>
  <si>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</si>
  <si>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</si>
  <si>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</si>
  <si>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</si>
  <si>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</si>
  <si>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</si>
  <si>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</si>
  <si>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</si>
  <si>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</si>
  <si>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</si>
  <si>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</si>
  <si>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</si>
  <si>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</si>
  <si>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</si>
  <si>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</si>
  <si>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</si>
  <si>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</si>
  <si>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</si>
  <si>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</si>
  <si>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</si>
  <si>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</si>
  <si>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</si>
  <si>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</si>
  <si>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</si>
  <si>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</si>
  <si>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</si>
  <si>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</si>
  <si>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</si>
  <si>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</si>
  <si>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</si>
  <si>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</si>
  <si>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</si>
  <si>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</si>
  <si>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</si>
  <si>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</si>
  <si>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</si>
  <si>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</si>
  <si>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</si>
  <si>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</si>
  <si>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</si>
  <si>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</si>
  <si>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</si>
  <si>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</si>
  <si>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</si>
  <si>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</si>
  <si>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</si>
  <si>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</si>
  <si>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</si>
  <si>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</si>
  <si>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</si>
  <si>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</si>
  <si>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</si>
  <si>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</si>
  <si>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</si>
  <si>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</si>
  <si>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</si>
  <si>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</si>
  <si>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</si>
  <si>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</si>
  <si>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</si>
  <si>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</si>
  <si>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</si>
  <si>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</si>
  <si>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</si>
  <si>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</si>
  <si>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</si>
  <si>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</si>
  <si>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</si>
  <si>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</si>
  <si>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</si>
  <si>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</si>
  <si>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</si>
  <si>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</si>
  <si>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</si>
  <si>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</si>
  <si>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</si>
  <si>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</si>
  <si>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</si>
  <si>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</si>
  <si>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</si>
  <si>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</si>
  <si>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</si>
  <si>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</si>
  <si>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</si>
  <si>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</si>
  <si>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</si>
  <si>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</si>
  <si>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</si>
  <si>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</si>
  <si>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</si>
  <si>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</si>
  <si>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</si>
  <si>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</si>
  <si>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</si>
  <si>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</si>
  <si>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</si>
  <si>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</si>
  <si>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</si>
  <si>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</si>
  <si>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</si>
  <si>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</si>
  <si>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</si>
  <si>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</si>
  <si>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</si>
  <si>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</si>
  <si>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</si>
  <si>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</si>
  <si>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</si>
  <si>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</si>
  <si>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</si>
  <si>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</si>
  <si>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</si>
  <si>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</si>
  <si>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</si>
  <si>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</si>
  <si>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</si>
  <si>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</si>
  <si>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</si>
  <si>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</si>
  <si>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</si>
  <si>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</si>
  <si>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</si>
  <si>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</si>
  <si>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</si>
  <si>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</si>
  <si>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</si>
  <si>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</si>
  <si>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</si>
  <si>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</si>
  <si>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</si>
  <si>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</si>
  <si>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</si>
  <si>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</si>
  <si>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</si>
  <si>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</si>
  <si>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</si>
  <si>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</si>
  <si>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</si>
  <si>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</si>
  <si>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</si>
  <si>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</si>
  <si>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</si>
  <si>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</si>
  <si>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</si>
  <si>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</si>
  <si>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</si>
  <si>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</si>
  <si>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</si>
  <si>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</si>
  <si>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</si>
  <si>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</si>
  <si>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</si>
  <si>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</si>
  <si>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</si>
  <si>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</si>
  <si>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</si>
  <si>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</si>
  <si>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</si>
  <si>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</si>
  <si>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</si>
  <si>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</si>
  <si>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</si>
  <si>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</si>
  <si>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</si>
  <si>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</si>
  <si>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</si>
  <si>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</si>
  <si>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</si>
  <si>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</si>
  <si>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</si>
  <si>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</si>
  <si>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</si>
  <si>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</si>
  <si>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</si>
  <si>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</si>
  <si>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</si>
  <si>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</si>
  <si>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</si>
  <si>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</si>
  <si>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</si>
  <si>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</si>
  <si>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</si>
  <si>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</si>
  <si>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</si>
  <si>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</si>
  <si>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</si>
  <si>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</si>
  <si>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</si>
  <si>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</si>
  <si>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</si>
  <si>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</si>
  <si>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</si>
  <si>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</si>
  <si>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</si>
  <si>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</si>
  <si>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</si>
  <si>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</si>
  <si>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</si>
  <si>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</si>
  <si>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</si>
  <si>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</si>
  <si>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</si>
  <si>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</si>
  <si>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</si>
  <si>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</si>
  <si>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</si>
  <si>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</si>
  <si>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</si>
  <si>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</si>
  <si>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</si>
  <si>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</si>
  <si>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</si>
  <si>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</si>
  <si>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</si>
  <si>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</si>
  <si>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</si>
  <si>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</si>
  <si>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</si>
  <si>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</si>
  <si>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</si>
  <si>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</si>
  <si>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</si>
  <si>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</si>
  <si>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</si>
  <si>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</si>
  <si>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</si>
  <si>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</si>
  <si>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</si>
  <si>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</si>
  <si>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</si>
  <si>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</si>
  <si>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</si>
  <si>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</si>
  <si>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</si>
  <si>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</si>
  <si>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</si>
  <si>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</si>
  <si>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</si>
  <si>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</si>
  <si>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</si>
  <si>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</si>
  <si>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</si>
  <si>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</si>
  <si>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</si>
  <si>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</si>
  <si>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</si>
  <si>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</si>
  <si>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</si>
  <si>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</si>
  <si>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</si>
  <si>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</si>
  <si>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</si>
  <si>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</si>
  <si>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</si>
  <si>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</si>
  <si>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</si>
  <si>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</si>
  <si>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</si>
  <si>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</si>
  <si>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</si>
  <si>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</si>
  <si>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</si>
  <si>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</si>
  <si>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</si>
  <si>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</si>
  <si>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</si>
  <si>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</si>
  <si>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</si>
  <si>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</si>
  <si>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</si>
  <si>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</si>
  <si>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</si>
  <si>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</si>
  <si>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</si>
  <si>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</si>
  <si>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</si>
  <si>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</si>
  <si>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</si>
  <si>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</si>
  <si>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</si>
  <si>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</si>
  <si>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</si>
  <si>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</si>
  <si>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</si>
  <si>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</si>
  <si>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</si>
  <si>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</si>
  <si>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</si>
  <si>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</si>
  <si>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</si>
  <si>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</si>
  <si>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</si>
  <si>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</si>
  <si>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</si>
  <si>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</si>
  <si>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</si>
  <si>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</si>
  <si>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</si>
  <si>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</si>
  <si>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</si>
  <si>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</si>
  <si>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</si>
  <si>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</si>
  <si>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</si>
  <si>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</si>
  <si>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</si>
  <si>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</si>
  <si>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</si>
  <si>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</si>
  <si>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</si>
  <si>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</si>
  <si>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</si>
  <si>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</si>
  <si>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</si>
  <si>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</si>
  <si>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</si>
  <si>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</si>
  <si>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</si>
  <si>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</si>
  <si>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</si>
  <si>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</si>
  <si>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</si>
  <si>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</si>
  <si>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</si>
  <si>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</si>
  <si>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</si>
  <si>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</si>
  <si>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</si>
  <si>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</si>
  <si>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</si>
  <si>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</si>
  <si>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</si>
  <si>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</si>
  <si>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</si>
  <si>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</si>
  <si>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</si>
  <si>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</si>
  <si>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</si>
  <si>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</si>
  <si>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</si>
  <si>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</si>
  <si>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</si>
  <si>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</si>
  <si>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</si>
  <si>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</si>
  <si>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</si>
  <si>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</si>
  <si>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</si>
  <si>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</si>
  <si>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</si>
  <si>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</si>
  <si>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</si>
  <si>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</si>
  <si>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</si>
  <si>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</si>
  <si>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</si>
  <si>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</si>
  <si>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</si>
  <si>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</si>
  <si>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</si>
  <si>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</si>
  <si>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</si>
  <si>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</si>
  <si>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</si>
  <si>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</si>
  <si>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</si>
  <si>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</si>
  <si>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</si>
  <si>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</si>
  <si>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</si>
  <si>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</si>
  <si>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</si>
  <si>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</si>
  <si>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</si>
  <si>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</si>
  <si>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</si>
  <si>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</si>
  <si>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</si>
  <si>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</si>
  <si>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</si>
  <si>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</si>
  <si>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</si>
  <si>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</si>
  <si>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</si>
  <si>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</si>
  <si>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</si>
  <si>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</si>
  <si>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</si>
  <si>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</si>
  <si>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</si>
  <si>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</si>
  <si>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</si>
  <si>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</si>
  <si>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</si>
  <si>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</si>
  <si>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</si>
  <si>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</si>
  <si>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</si>
  <si>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</si>
  <si>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</si>
  <si>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</si>
  <si>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</si>
  <si>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</si>
  <si>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</si>
  <si>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</si>
  <si>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</si>
  <si>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</si>
  <si>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</si>
  <si>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</si>
  <si>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</si>
  <si>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</si>
  <si>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</si>
  <si>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</si>
  <si>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</si>
  <si>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</si>
  <si>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</si>
  <si>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</si>
  <si>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</si>
  <si>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</si>
  <si>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</si>
  <si>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</si>
  <si>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</si>
  <si>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</si>
  <si>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</si>
  <si>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</si>
  <si>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</si>
  <si>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</si>
  <si>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</si>
  <si>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</si>
  <si>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</si>
  <si>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</si>
  <si>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</si>
  <si>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</si>
  <si>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</si>
  <si>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</si>
  <si>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</si>
  <si>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</si>
  <si>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</si>
  <si>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</si>
  <si>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</si>
  <si>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</si>
  <si>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</si>
  <si>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</si>
  <si>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</si>
  <si>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</si>
  <si>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</si>
  <si>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</si>
  <si>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</si>
  <si>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</si>
  <si>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</si>
  <si>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</si>
  <si>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</si>
  <si>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</si>
  <si>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</si>
  <si>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</si>
  <si>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</si>
  <si>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</si>
  <si>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</si>
  <si>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</si>
  <si>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</si>
  <si>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</si>
  <si>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</si>
  <si>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</si>
  <si>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</si>
  <si>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</si>
  <si>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</si>
  <si>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</si>
  <si>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</si>
  <si>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</si>
  <si>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</si>
  <si>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</si>
  <si>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</si>
  <si>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</si>
  <si>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</si>
  <si>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</si>
  <si>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</si>
  <si>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</si>
  <si>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</si>
  <si>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</si>
  <si>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</si>
  <si>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</si>
  <si>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</si>
  <si>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</si>
  <si>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</si>
  <si>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</si>
  <si>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</si>
  <si>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</si>
  <si>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</si>
  <si>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</si>
  <si>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</si>
  <si>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</si>
  <si>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</si>
  <si>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</si>
  <si>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</si>
  <si>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</si>
  <si>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</si>
  <si>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</si>
  <si>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</si>
  <si>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</si>
  <si>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</si>
  <si>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</si>
  <si>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</si>
  <si>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</si>
  <si>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</si>
  <si>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</si>
  <si>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</si>
  <si>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</si>
  <si>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</si>
  <si>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</si>
  <si>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</si>
  <si>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</si>
  <si>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</si>
  <si>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</si>
  <si>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</si>
  <si>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</si>
  <si>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</si>
  <si>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</si>
  <si>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</si>
  <si>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</si>
  <si>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</si>
  <si>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</si>
  <si>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</si>
  <si>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</si>
  <si>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</si>
  <si>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</si>
  <si>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</si>
  <si>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</si>
  <si>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</si>
  <si>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</si>
  <si>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</si>
  <si>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</si>
  <si>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</si>
  <si>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</si>
  <si>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</si>
  <si>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</si>
  <si>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</si>
  <si>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</si>
  <si>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</si>
  <si>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</si>
  <si>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</si>
  <si>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</si>
  <si>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</si>
  <si>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</si>
  <si>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</si>
  <si>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</si>
  <si>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</si>
  <si>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</si>
  <si>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</si>
  <si>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</si>
  <si>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</si>
  <si>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</si>
  <si>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</si>
  <si>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</si>
  <si>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</si>
  <si>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</si>
  <si>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</si>
  <si>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</si>
  <si>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</si>
  <si>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</si>
  <si>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</si>
  <si>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</si>
  <si>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</si>
  <si>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</si>
  <si>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</si>
  <si>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</si>
  <si>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</si>
  <si>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</si>
  <si>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</si>
  <si>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</si>
  <si>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</si>
  <si>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</si>
  <si>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</si>
  <si>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</si>
  <si>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</si>
  <si>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</si>
  <si>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</si>
  <si>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</si>
  <si>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</si>
  <si>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</si>
  <si>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</si>
  <si>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</si>
  <si>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</si>
  <si>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</si>
  <si>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</si>
  <si>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</si>
  <si>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</si>
  <si>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</si>
  <si>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</si>
  <si>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</si>
  <si>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</si>
  <si>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</si>
  <si>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</si>
  <si>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</si>
  <si>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</si>
  <si>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</si>
  <si>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</si>
  <si>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</si>
  <si>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</si>
  <si>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</si>
  <si>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</si>
  <si>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</si>
  <si>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</si>
  <si>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</si>
  <si>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</si>
  <si>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</si>
  <si>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</si>
  <si>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</si>
  <si>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</si>
  <si>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</si>
  <si>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</si>
  <si>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</si>
  <si>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</si>
  <si>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</si>
  <si>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</si>
  <si>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</si>
  <si>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</si>
  <si>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</si>
  <si>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</si>
  <si>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</si>
  <si>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</si>
  <si>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</si>
  <si>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</si>
  <si>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</si>
  <si>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</si>
  <si>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</si>
  <si>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</si>
  <si>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</si>
  <si>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</si>
  <si>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</si>
  <si>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</si>
  <si>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</si>
  <si>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</si>
  <si>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</si>
  <si>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</si>
  <si>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</si>
  <si>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</si>
  <si>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</si>
  <si>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</si>
  <si>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</si>
  <si>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</si>
  <si>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</si>
  <si>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</si>
  <si>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</si>
  <si>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</si>
  <si>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</si>
  <si>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</si>
  <si>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</si>
  <si>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</si>
  <si>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</si>
  <si>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</si>
  <si>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</si>
  <si>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</si>
  <si>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</si>
  <si>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</si>
  <si>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</si>
  <si>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</si>
  <si>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</si>
  <si>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</si>
  <si>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</si>
  <si>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</si>
  <si>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</si>
  <si>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</si>
  <si>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</si>
  <si>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</si>
  <si>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</si>
  <si>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</si>
  <si>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</si>
  <si>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</si>
  <si>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</si>
  <si>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</si>
  <si>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</si>
  <si>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</si>
  <si>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</si>
  <si>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</si>
  <si>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</si>
  <si>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</si>
  <si>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</si>
  <si>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</si>
  <si>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</si>
  <si>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</si>
  <si>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</si>
  <si>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</si>
  <si>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</si>
  <si>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</si>
  <si>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</si>
  <si>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</si>
  <si>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</si>
  <si>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</si>
  <si>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</si>
  <si>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</si>
  <si>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</si>
  <si>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</si>
  <si>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</si>
  <si>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</si>
  <si>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</si>
  <si>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</si>
  <si>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</si>
  <si>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</si>
  <si>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</si>
  <si>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</si>
  <si>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</si>
  <si>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</si>
  <si>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</si>
  <si>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</si>
  <si>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</si>
  <si>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</si>
  <si>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</si>
  <si>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</si>
  <si>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</si>
  <si>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</si>
  <si>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</si>
  <si>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</si>
  <si>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</si>
  <si>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</si>
  <si>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</si>
  <si>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</si>
  <si>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</si>
  <si>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</si>
  <si>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</si>
  <si>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</si>
  <si>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</si>
  <si>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</si>
  <si>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</si>
  <si>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</si>
  <si>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</si>
  <si>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</si>
  <si>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</si>
  <si>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</si>
  <si>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</si>
  <si>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</si>
  <si>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</si>
  <si>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</si>
  <si>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</si>
  <si>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</si>
  <si>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</si>
  <si>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</si>
  <si>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</si>
  <si>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</si>
  <si>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</si>
  <si>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</si>
  <si>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</si>
  <si>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</si>
  <si>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</si>
  <si>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</si>
  <si>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</si>
  <si>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</si>
  <si>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</si>
  <si>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</si>
  <si>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</si>
  <si>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</si>
  <si>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</si>
  <si>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</si>
  <si>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</si>
  <si>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</si>
  <si>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</si>
  <si>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</si>
  <si>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</si>
  <si>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</si>
  <si>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</si>
  <si>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</si>
  <si>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</si>
  <si>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</si>
  <si>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</si>
  <si>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</si>
  <si>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</si>
  <si>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</si>
  <si>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</si>
  <si>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</si>
  <si>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</si>
  <si>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</si>
  <si>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</si>
  <si>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</si>
  <si>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</si>
  <si>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</si>
  <si>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</si>
  <si>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</si>
  <si>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</si>
  <si>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</si>
  <si>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</si>
  <si>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</si>
  <si>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</si>
  <si>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</si>
  <si>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</si>
  <si>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</si>
  <si>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</si>
  <si>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</si>
  <si>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</si>
  <si>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</si>
  <si>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</si>
  <si>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</si>
  <si>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</si>
  <si>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</si>
  <si>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</si>
  <si>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</si>
  <si>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</si>
  <si>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</si>
  <si>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</si>
  <si>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</si>
  <si>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</si>
  <si>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</si>
  <si>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</si>
  <si>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</si>
  <si>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</si>
  <si>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</si>
  <si>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</si>
  <si>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</si>
  <si>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</si>
  <si>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</si>
  <si>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</si>
  <si>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</si>
  <si>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</si>
  <si>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</si>
  <si>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</si>
  <si>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</si>
  <si>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</si>
  <si>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</si>
  <si>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</si>
  <si>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</si>
  <si>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</si>
  <si>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</si>
  <si>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</si>
  <si>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</si>
  <si>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</si>
  <si>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</si>
  <si>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</si>
  <si>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</si>
  <si>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</si>
  <si>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</si>
  <si>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</si>
  <si>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</si>
  <si>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</si>
  <si>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</si>
  <si>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</si>
  <si>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</si>
  <si>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</si>
  <si>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</si>
  <si>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</si>
  <si>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</si>
  <si>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</si>
  <si>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</si>
  <si>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</si>
  <si>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</si>
  <si>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</si>
  <si>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</si>
  <si>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</si>
  <si>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</si>
  <si>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</si>
  <si>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</si>
  <si>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</si>
  <si>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</si>
  <si>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</si>
  <si>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</si>
  <si>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</si>
  <si>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</si>
  <si>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</si>
  <si>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</si>
  <si>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</si>
  <si>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</si>
  <si>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</si>
  <si>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</si>
  <si>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</si>
  <si>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</si>
  <si>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</si>
  <si>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</si>
  <si>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</si>
  <si>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</si>
  <si>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</si>
  <si>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</si>
  <si>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</si>
  <si>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</si>
  <si>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</si>
  <si>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</si>
  <si>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</si>
  <si>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</si>
  <si>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</si>
  <si>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</si>
  <si>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</si>
  <si>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</si>
  <si>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</si>
  <si>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</si>
  <si>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</si>
  <si>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</si>
  <si>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</si>
  <si>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</si>
  <si>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</si>
  <si>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</si>
  <si>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</si>
  <si>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</si>
  <si>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</si>
  <si>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</si>
  <si>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</si>
  <si>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</si>
  <si>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</si>
  <si>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</si>
  <si>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</si>
  <si>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</si>
  <si>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</si>
  <si>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</si>
  <si>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</si>
  <si>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</si>
  <si>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</si>
  <si>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</si>
  <si>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</si>
  <si>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</si>
  <si>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</si>
  <si>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</si>
  <si>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</si>
  <si>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</si>
  <si>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</si>
  <si>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</si>
  <si>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</si>
  <si>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</si>
  <si>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</si>
  <si>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</si>
  <si>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</si>
  <si>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</si>
  <si>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</si>
  <si>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</si>
  <si>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</si>
  <si>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</si>
  <si>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</si>
  <si>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</si>
  <si>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</si>
  <si>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</si>
  <si>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</si>
  <si>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</si>
  <si>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</si>
  <si>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</si>
  <si>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</si>
  <si>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</si>
  <si>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</si>
  <si>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</si>
  <si>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</si>
  <si>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</si>
  <si>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</si>
  <si>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</si>
  <si>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</si>
  <si>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</si>
  <si>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</si>
  <si>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</si>
  <si>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</si>
  <si>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</si>
  <si>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</si>
  <si>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</si>
  <si>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</si>
  <si>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</si>
  <si>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</si>
  <si>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</si>
  <si>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</si>
  <si>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</si>
  <si>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</si>
  <si>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</si>
  <si>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</si>
  <si>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</si>
  <si>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</si>
  <si>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</si>
  <si>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</si>
  <si>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</si>
  <si>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</si>
  <si>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</si>
  <si>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</si>
  <si>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</si>
  <si>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</si>
  <si>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</si>
  <si>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</si>
  <si>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</si>
  <si>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</si>
  <si>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</si>
  <si>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</si>
  <si>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</si>
  <si>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</si>
  <si>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</si>
  <si>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</si>
  <si>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</si>
  <si>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</si>
  <si>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</si>
  <si>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</si>
  <si>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</si>
  <si>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</si>
  <si>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</si>
  <si>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</si>
  <si>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</si>
  <si>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</si>
  <si>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</si>
  <si>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</si>
  <si>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</si>
  <si>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</si>
  <si>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</si>
  <si>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</si>
  <si>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</si>
  <si>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</si>
  <si>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</si>
  <si>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</si>
  <si>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</si>
  <si>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</si>
  <si>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</si>
  <si>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</si>
  <si>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</si>
  <si>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</si>
  <si>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</si>
  <si>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</si>
  <si>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</si>
  <si>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</si>
  <si>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</si>
  <si>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</si>
  <si>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</si>
  <si>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</si>
  <si>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</si>
  <si>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</si>
  <si>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</si>
  <si>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</si>
  <si>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</si>
  <si>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</si>
  <si>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</si>
  <si>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</si>
  <si>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</si>
  <si>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</si>
  <si>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</si>
  <si>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</si>
  <si>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</si>
  <si>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</si>
  <si>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</si>
  <si>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</si>
  <si>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</si>
  <si>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</si>
  <si>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</si>
  <si>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</si>
  <si>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</si>
  <si>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</si>
  <si>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</si>
  <si>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</si>
  <si>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</si>
  <si>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</si>
  <si>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</si>
  <si>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</si>
  <si>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</si>
  <si>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</si>
  <si>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</si>
  <si>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</si>
  <si>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</si>
  <si>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</si>
  <si>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</si>
  <si>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</si>
  <si>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</si>
  <si>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</si>
  <si>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</si>
  <si>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</si>
  <si>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</si>
  <si>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</si>
  <si>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</si>
  <si>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</si>
  <si>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</si>
  <si>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</si>
  <si>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</si>
  <si>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</si>
  <si>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</si>
  <si>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</si>
  <si>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</si>
  <si>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</si>
  <si>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</si>
  <si>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</si>
  <si>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</si>
  <si>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</si>
  <si>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</si>
  <si>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</si>
  <si>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</si>
  <si>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</si>
  <si>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</si>
  <si>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</si>
  <si>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</si>
  <si>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</si>
  <si>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</si>
  <si>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</si>
  <si>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</si>
  <si>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</si>
  <si>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</si>
  <si>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</si>
  <si>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</si>
  <si>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</si>
  <si>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</si>
  <si>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</si>
  <si>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</si>
  <si>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</si>
  <si>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</si>
  <si>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</si>
  <si>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</si>
  <si>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</si>
  <si>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</si>
  <si>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</si>
  <si>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</si>
  <si>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</si>
  <si>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</si>
  <si>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</si>
  <si>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</si>
  <si>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</si>
  <si>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</si>
  <si>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</si>
  <si>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</si>
  <si>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</si>
  <si>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</si>
  <si>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</si>
  <si>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</si>
  <si>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</si>
  <si>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</si>
  <si>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</si>
  <si>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</si>
  <si>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</si>
  <si>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</si>
  <si>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</si>
  <si>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</si>
  <si>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</si>
  <si>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</si>
  <si>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</si>
  <si>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</si>
  <si>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</si>
  <si>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</si>
  <si>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</si>
  <si>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</si>
  <si>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</si>
  <si>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</si>
  <si>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</si>
  <si>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</si>
  <si>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</si>
  <si>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</si>
  <si>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</si>
  <si>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</si>
  <si>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</si>
  <si>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</si>
  <si>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</si>
  <si>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</si>
  <si>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</si>
  <si>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</si>
  <si>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</si>
  <si>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</si>
  <si>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</si>
  <si>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</si>
  <si>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</si>
  <si>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</si>
  <si>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</si>
  <si>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</si>
  <si>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</si>
  <si>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</si>
  <si>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</si>
  <si>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</si>
  <si>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</si>
  <si>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</si>
  <si>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</si>
  <si>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</si>
  <si>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</si>
  <si>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</si>
  <si>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</si>
  <si>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</si>
  <si>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</si>
  <si>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</si>
  <si>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</si>
  <si>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</si>
  <si>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</si>
  <si>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</si>
  <si>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</si>
  <si>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</si>
  <si>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</si>
  <si>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</si>
  <si>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</si>
  <si>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</si>
  <si>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</si>
  <si>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</si>
  <si>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</si>
  <si>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</si>
  <si>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</si>
  <si>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</si>
  <si>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</si>
  <si>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</si>
  <si>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</si>
  <si>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</si>
  <si>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</si>
  <si>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</si>
  <si>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</si>
  <si>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</si>
  <si>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</si>
  <si>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</si>
  <si>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</si>
  <si>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</si>
  <si>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</si>
  <si>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</si>
  <si>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</si>
  <si>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</si>
  <si>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</si>
  <si>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</si>
  <si>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</si>
  <si>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</si>
  <si>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</si>
  <si>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</si>
  <si>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</si>
  <si>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</si>
  <si>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</si>
  <si>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</si>
  <si>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</si>
  <si>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</si>
  <si>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</si>
  <si>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</si>
  <si>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</si>
  <si>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</si>
  <si>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</si>
  <si>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</si>
  <si>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</si>
  <si>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</si>
  <si>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</si>
  <si>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</si>
  <si>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</si>
  <si>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</si>
  <si>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</si>
  <si>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</si>
  <si>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</si>
  <si>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</si>
  <si>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</si>
  <si>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</si>
  <si>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</si>
  <si>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</si>
  <si>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</si>
  <si>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</si>
  <si>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</si>
  <si>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</si>
  <si>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</si>
  <si>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</si>
  <si>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</si>
  <si>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</si>
  <si>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</si>
  <si>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</si>
  <si>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</si>
  <si>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</si>
  <si>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</si>
  <si>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</si>
  <si>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</si>
  <si>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</si>
  <si>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</si>
  <si>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</si>
  <si>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</si>
  <si>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</si>
  <si>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</si>
  <si>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</si>
  <si>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</si>
  <si>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</si>
  <si>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</si>
  <si>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</si>
  <si>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</si>
  <si>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</si>
  <si>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</si>
  <si>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</si>
  <si>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</si>
  <si>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</si>
  <si>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</si>
  <si>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</si>
  <si>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</si>
  <si>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</si>
  <si>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</si>
  <si>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</si>
  <si>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</si>
  <si>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</si>
  <si>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</si>
  <si>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</si>
  <si>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</si>
  <si>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</si>
  <si>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</si>
  <si>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</si>
  <si>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</si>
  <si>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</si>
  <si>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</si>
  <si>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</si>
  <si>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</si>
  <si>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</si>
  <si>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</si>
  <si>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</si>
  <si>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</si>
  <si>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</si>
  <si>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</si>
  <si>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</si>
  <si>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</si>
  <si>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</si>
  <si>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</si>
  <si>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</si>
  <si>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</si>
  <si>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</si>
  <si>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</si>
  <si>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</si>
  <si>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</si>
  <si>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</si>
  <si>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</si>
  <si>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</si>
  <si>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</si>
  <si>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</si>
  <si>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</si>
  <si>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</si>
  <si>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</si>
  <si>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</si>
  <si>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</si>
  <si>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</si>
  <si>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</si>
  <si>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</si>
  <si>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</si>
  <si>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</si>
  <si>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</si>
  <si>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</si>
  <si>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</si>
  <si>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</si>
  <si>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</si>
  <si>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</si>
  <si>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</si>
  <si>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</si>
  <si>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</si>
  <si>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</si>
  <si>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</si>
  <si>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</si>
  <si>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</si>
  <si>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</si>
  <si>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</si>
  <si>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</si>
  <si>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</si>
  <si>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</si>
  <si>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</si>
  <si>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</si>
  <si>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</si>
  <si>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</si>
  <si>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</si>
  <si>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</si>
  <si>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</si>
  <si>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</si>
  <si>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</si>
  <si>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</si>
  <si>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</si>
  <si>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</si>
  <si>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</si>
  <si>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</si>
  <si>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</si>
  <si>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</si>
  <si>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</si>
  <si>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</si>
  <si>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</si>
  <si>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</si>
  <si>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</si>
  <si>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</si>
  <si>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</si>
  <si>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</si>
  <si>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</si>
  <si>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</si>
  <si>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</si>
  <si>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</si>
  <si>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</si>
  <si>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</si>
  <si>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</si>
  <si>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</si>
  <si>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</si>
  <si>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</si>
  <si>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</si>
  <si>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</si>
  <si>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</si>
  <si>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</si>
  <si>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</si>
  <si>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</si>
  <si>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</si>
  <si>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</si>
  <si>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</si>
  <si>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</si>
  <si>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</si>
  <si>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</si>
  <si>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</si>
  <si>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</si>
  <si>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</si>
  <si>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</si>
  <si>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</si>
  <si>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</si>
  <si>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</si>
  <si>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</si>
  <si>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</si>
  <si>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</si>
  <si>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</si>
  <si>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</si>
  <si>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</si>
  <si>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</si>
  <si>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</si>
  <si>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</si>
  <si>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</si>
  <si>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</si>
  <si>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</si>
  <si>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</si>
  <si>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</si>
  <si>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</si>
  <si>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</si>
  <si>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</si>
  <si>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</si>
  <si>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</si>
  <si>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</si>
  <si>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</si>
  <si>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</si>
  <si>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</si>
  <si>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</si>
  <si>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</si>
  <si>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</si>
  <si>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</si>
  <si>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</si>
  <si>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</si>
  <si>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</si>
  <si>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</si>
  <si>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</si>
  <si>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</si>
  <si>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</si>
  <si>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</si>
  <si>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</si>
  <si>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</si>
  <si>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</si>
  <si>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</si>
  <si>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</si>
  <si>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</si>
  <si>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</si>
  <si>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</si>
  <si>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</si>
  <si>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</si>
  <si>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</si>
  <si>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</si>
  <si>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</si>
  <si>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</si>
  <si>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</si>
  <si>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</si>
  <si>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</si>
  <si>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</si>
  <si>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</si>
  <si>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</si>
  <si>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</si>
  <si>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</si>
  <si>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</si>
  <si>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</si>
  <si>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</si>
  <si>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</si>
  <si>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</si>
  <si>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</si>
  <si>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</si>
  <si>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</si>
  <si>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</si>
  <si>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</si>
  <si>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</si>
  <si>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</si>
  <si>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</si>
  <si>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</si>
  <si>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</si>
  <si>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</si>
  <si>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</si>
  <si>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</si>
  <si>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</si>
  <si>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</si>
  <si>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</si>
  <si>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</si>
  <si>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</si>
  <si>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</si>
  <si>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</si>
  <si>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</si>
  <si>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</si>
  <si>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</si>
  <si>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</si>
  <si>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</si>
  <si>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</si>
  <si>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</si>
  <si>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</si>
  <si>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</si>
  <si>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</si>
  <si>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</si>
  <si>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</si>
  <si>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</si>
  <si>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</si>
  <si>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</si>
  <si>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</si>
  <si>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</si>
  <si>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</si>
  <si>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</si>
  <si>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</si>
  <si>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</si>
  <si>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</si>
  <si>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</si>
  <si>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</si>
  <si>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</si>
  <si>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</si>
  <si>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</si>
  <si>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</si>
  <si>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</si>
  <si>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</si>
  <si>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</si>
  <si>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</si>
  <si>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</si>
  <si>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</si>
  <si>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</si>
  <si>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</si>
  <si>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</si>
  <si>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</si>
  <si>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</si>
  <si>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</si>
  <si>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</si>
  <si>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</si>
  <si>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</si>
  <si>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</si>
  <si>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</si>
  <si>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</si>
  <si>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</si>
  <si>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</si>
  <si>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</si>
  <si>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</si>
  <si>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</si>
  <si>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</si>
  <si>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</si>
  <si>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</si>
  <si>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</si>
  <si>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</si>
  <si>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</si>
  <si>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</si>
  <si>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</si>
  <si>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</si>
  <si>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</si>
  <si>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</si>
  <si>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</si>
  <si>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</si>
  <si>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</si>
  <si>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</si>
  <si>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</si>
  <si>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</si>
  <si>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</si>
  <si>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</si>
  <si>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</si>
  <si>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</si>
  <si>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</si>
  <si>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</si>
  <si>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</si>
  <si>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</si>
  <si>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</si>
  <si>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</si>
  <si>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</si>
  <si>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</si>
  <si>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</si>
  <si>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</si>
  <si>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</si>
  <si>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</si>
  <si>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</si>
  <si>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</si>
  <si>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</si>
  <si>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</si>
  <si>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</si>
  <si>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</si>
  <si>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</si>
  <si>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</si>
  <si>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</si>
  <si>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</si>
  <si>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</si>
  <si>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</si>
  <si>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</si>
  <si>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</si>
  <si>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</si>
  <si>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</si>
  <si>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</si>
  <si>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</si>
  <si>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</si>
  <si>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</si>
  <si>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</si>
  <si>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</si>
  <si>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</si>
  <si>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</si>
  <si>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</si>
  <si>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</si>
  <si>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</si>
  <si>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</si>
  <si>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</si>
  <si>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</si>
  <si>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</si>
  <si>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</si>
  <si>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</si>
  <si>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</si>
  <si>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</si>
  <si>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</si>
  <si>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</si>
  <si>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</si>
  <si>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</si>
  <si>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</si>
  <si>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</si>
  <si>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</si>
  <si>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</si>
  <si>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</si>
  <si>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</si>
  <si>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</si>
  <si>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</si>
  <si>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</si>
  <si>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</si>
  <si>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</si>
  <si>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</si>
  <si>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</si>
  <si>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</si>
  <si>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</si>
  <si>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</si>
  <si>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</si>
  <si>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</si>
  <si>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</si>
  <si>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</si>
  <si>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</si>
  <si>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</si>
  <si>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</si>
  <si>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</si>
  <si>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</si>
  <si>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</si>
  <si>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</si>
  <si>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</si>
  <si>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</si>
  <si>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</si>
  <si>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</si>
  <si>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</si>
  <si>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</si>
  <si>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</si>
  <si>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</si>
  <si>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</si>
  <si>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</si>
  <si>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</si>
  <si>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</si>
  <si>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</si>
  <si>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</si>
  <si>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</si>
  <si>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</si>
  <si>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</si>
  <si>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</si>
  <si>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</si>
  <si>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</si>
  <si>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</si>
  <si>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</si>
  <si>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</si>
  <si>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</si>
  <si>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</si>
  <si>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</si>
  <si>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</si>
  <si>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</si>
  <si>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</si>
  <si>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</si>
  <si>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</si>
  <si>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</si>
  <si>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</si>
  <si>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</si>
  <si>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</si>
  <si>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</si>
  <si>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</si>
  <si>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</si>
  <si>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</si>
  <si>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</si>
  <si>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</si>
  <si>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</si>
  <si>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</si>
  <si>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</si>
  <si>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</si>
  <si>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</si>
  <si>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</si>
  <si>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</si>
  <si>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</si>
  <si>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</si>
  <si>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</si>
  <si>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</si>
  <si>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</si>
  <si>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</si>
  <si>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</si>
  <si>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</si>
  <si>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</si>
  <si>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</si>
  <si>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</si>
  <si>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</si>
  <si>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</si>
  <si>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</si>
  <si>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</si>
  <si>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</si>
  <si>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</si>
  <si>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</si>
  <si>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</si>
  <si>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</si>
  <si>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</si>
  <si>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</si>
  <si>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</si>
  <si>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</si>
  <si>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</si>
  <si>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</si>
  <si>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</si>
  <si>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</si>
  <si>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</si>
  <si>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</si>
  <si>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</si>
  <si>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</si>
  <si>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</si>
  <si>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</si>
  <si>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</si>
  <si>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</si>
  <si>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</si>
  <si>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</si>
  <si>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</si>
  <si>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</si>
  <si>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</si>
  <si>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</si>
  <si>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</si>
  <si>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</si>
  <si>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</si>
  <si>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</si>
  <si>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</si>
  <si>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</si>
  <si>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</si>
  <si>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</si>
  <si>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</si>
  <si>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</si>
  <si>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</si>
  <si>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</si>
  <si>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</si>
  <si>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</si>
  <si>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</si>
  <si>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</si>
  <si>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</si>
  <si>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</si>
  <si>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</si>
  <si>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</si>
  <si>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</si>
  <si>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</si>
  <si>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</si>
  <si>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</si>
  <si>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</si>
  <si>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</si>
  <si>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</si>
  <si>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</si>
  <si>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</si>
  <si>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</si>
  <si>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</si>
  <si>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</si>
  <si>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</si>
  <si>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</si>
  <si>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</si>
  <si>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</si>
  <si>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</si>
  <si>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</si>
  <si>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</si>
  <si>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</si>
  <si>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</si>
  <si>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</si>
  <si>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</si>
  <si>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</si>
  <si>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</si>
  <si>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</si>
  <si>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</si>
  <si>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</si>
  <si>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</si>
  <si>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</si>
  <si>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</si>
  <si>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</si>
  <si>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</si>
  <si>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</si>
  <si>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</si>
  <si>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</si>
  <si>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</si>
  <si>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</si>
  <si>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</si>
  <si>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</si>
  <si>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</si>
  <si>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</si>
  <si>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</si>
  <si>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</si>
  <si>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</si>
  <si>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</si>
  <si>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</si>
  <si>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</si>
  <si>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</si>
  <si>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</si>
  <si>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</si>
  <si>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</si>
  <si>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</si>
  <si>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</si>
  <si>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</si>
  <si>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</si>
  <si>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</si>
  <si>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</si>
  <si>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</si>
  <si>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</si>
  <si>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</si>
  <si>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</si>
  <si>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</si>
  <si>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</si>
  <si>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</si>
  <si>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</si>
  <si>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</si>
  <si>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</si>
  <si>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</si>
  <si>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</si>
  <si>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</si>
  <si>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</si>
  <si>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</si>
  <si>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</si>
  <si>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</si>
  <si>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</si>
  <si>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</si>
  <si>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</si>
  <si>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</si>
  <si>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</si>
  <si>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</si>
  <si>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</si>
  <si>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</si>
  <si>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</si>
  <si>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</si>
  <si>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</si>
  <si>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</si>
  <si>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</si>
  <si>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</si>
  <si>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</si>
  <si>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</si>
  <si>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</si>
  <si>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</si>
  <si>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</si>
  <si>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</si>
  <si>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</si>
  <si>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</si>
  <si>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</si>
  <si>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</si>
  <si>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</si>
  <si>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</si>
  <si>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</si>
  <si>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</si>
  <si>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</si>
  <si>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</si>
  <si>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</si>
  <si>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</si>
  <si>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</si>
  <si>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</si>
  <si>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</si>
  <si>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</si>
  <si>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</si>
  <si>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</si>
  <si>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</si>
  <si>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</si>
  <si>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</si>
  <si>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</si>
  <si>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</si>
  <si>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</si>
  <si>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</si>
  <si>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</si>
  <si>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</si>
  <si>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</si>
  <si>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</si>
  <si>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</si>
  <si>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</si>
  <si>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</si>
  <si>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</si>
  <si>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</si>
  <si>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</si>
  <si>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</si>
  <si>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</si>
  <si>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</si>
  <si>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</si>
  <si>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</si>
  <si>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</si>
  <si>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</si>
  <si>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</si>
  <si>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</si>
  <si>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</si>
  <si>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</si>
  <si>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</si>
  <si>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</si>
  <si>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</si>
  <si>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</si>
  <si>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</si>
  <si>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</si>
  <si>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</si>
  <si>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</si>
  <si>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</si>
  <si>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</si>
  <si>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</si>
  <si>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</si>
  <si>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</si>
  <si>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</si>
  <si>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</si>
  <si>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</si>
  <si>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</si>
  <si>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</si>
  <si>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</si>
  <si>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</si>
  <si>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</si>
  <si>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</si>
  <si>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</si>
  <si>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</si>
  <si>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</si>
  <si>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</si>
  <si>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</si>
  <si>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</si>
  <si>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</si>
  <si>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</si>
  <si>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</si>
  <si>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</si>
  <si>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</si>
  <si>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</si>
  <si>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</si>
  <si>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</si>
  <si>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</si>
  <si>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</si>
  <si>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</si>
  <si>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</si>
  <si>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</si>
  <si>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</si>
  <si>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</si>
  <si>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</si>
  <si>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</si>
  <si>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</si>
  <si>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</si>
  <si>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</si>
  <si>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</si>
  <si>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</si>
  <si>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</si>
  <si>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</si>
  <si>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</si>
  <si>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</si>
  <si>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</si>
  <si>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</si>
  <si>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</si>
  <si>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</si>
  <si>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</si>
  <si>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</si>
  <si>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</si>
  <si>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</si>
  <si>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</si>
  <si>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</si>
  <si>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</si>
  <si>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</si>
  <si>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</si>
  <si>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</si>
  <si>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</si>
  <si>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</si>
  <si>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</si>
  <si>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</si>
  <si>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</si>
  <si>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</si>
  <si>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</si>
  <si>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</si>
  <si>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</si>
  <si>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</si>
  <si>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</si>
  <si>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</si>
  <si>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</si>
  <si>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</si>
  <si>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</si>
  <si>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</si>
  <si>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</si>
  <si>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</si>
  <si>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</si>
  <si>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</si>
  <si>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</si>
  <si>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</si>
  <si>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</si>
  <si>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</si>
  <si>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</si>
  <si>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</si>
  <si>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</si>
  <si>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</si>
  <si>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</si>
  <si>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</si>
  <si>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</si>
  <si>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</si>
  <si>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</si>
  <si>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</si>
  <si>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</si>
  <si>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</si>
  <si>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</si>
  <si>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</si>
  <si>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</si>
  <si>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</si>
  <si>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</si>
  <si>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</si>
  <si>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</si>
  <si>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</si>
  <si>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</si>
  <si>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</si>
  <si>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</si>
  <si>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</si>
  <si>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</si>
  <si>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</si>
  <si>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</si>
  <si>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</si>
  <si>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</si>
  <si>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</si>
  <si>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</si>
  <si>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</si>
  <si>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</si>
  <si>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</si>
  <si>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</si>
  <si>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</si>
  <si>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</si>
  <si>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</si>
  <si>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</si>
  <si>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</si>
  <si>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</si>
  <si>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</si>
  <si>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</si>
  <si>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</si>
  <si>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</si>
  <si>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</si>
  <si>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</si>
  <si>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</si>
  <si>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</si>
  <si>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</si>
  <si>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</si>
  <si>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</si>
  <si>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</si>
  <si>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</si>
  <si>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</si>
  <si>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</si>
  <si>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</si>
  <si>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</si>
  <si>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</si>
  <si>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</si>
  <si>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</si>
  <si>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</si>
  <si>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</si>
  <si>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</si>
  <si>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</si>
  <si>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</si>
  <si>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</si>
  <si>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</si>
  <si>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</si>
  <si>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</si>
  <si>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</si>
  <si>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</si>
  <si>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</si>
  <si>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</si>
  <si>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</si>
  <si>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</si>
  <si>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</si>
  <si>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</si>
  <si>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</si>
  <si>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</si>
  <si>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</si>
  <si>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</si>
  <si>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</si>
  <si>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</si>
  <si>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</si>
  <si>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</si>
  <si>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</si>
  <si>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</si>
  <si>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</si>
  <si>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</si>
  <si>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</si>
  <si>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</si>
  <si>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</si>
  <si>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</si>
  <si>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</si>
  <si>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</si>
  <si>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</si>
  <si>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</si>
  <si>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</si>
  <si>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</si>
  <si>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</si>
  <si>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</si>
  <si>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</si>
  <si>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</si>
  <si>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</si>
  <si>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</si>
  <si>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</si>
  <si>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</si>
  <si>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</si>
  <si>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</si>
  <si>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</si>
  <si>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</si>
  <si>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</si>
  <si>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</si>
  <si>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</si>
  <si>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</si>
  <si>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</si>
  <si>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</si>
  <si>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</si>
  <si>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</si>
  <si>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</si>
  <si>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</si>
  <si>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</si>
  <si>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</si>
  <si>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</si>
  <si>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</si>
  <si>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</si>
  <si>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</si>
  <si>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</si>
  <si>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</si>
  <si>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</si>
  <si>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</si>
  <si>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</si>
  <si>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</si>
  <si>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</si>
  <si>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</si>
  <si>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</si>
  <si>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</si>
  <si>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</si>
  <si>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</si>
  <si>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</si>
  <si>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</si>
  <si>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</si>
  <si>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</si>
  <si>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</si>
  <si>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</si>
  <si>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</si>
  <si>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</si>
  <si>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</si>
  <si>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</si>
  <si>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</si>
  <si>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</si>
  <si>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</si>
  <si>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</si>
  <si>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</si>
  <si>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</si>
  <si>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</si>
  <si>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</si>
  <si>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</si>
  <si>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</si>
  <si>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</si>
  <si>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</si>
  <si>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</si>
  <si>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</si>
  <si>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</si>
  <si>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</si>
  <si>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</si>
  <si>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</si>
  <si>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</si>
  <si>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</si>
  <si>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</si>
  <si>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</si>
  <si>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</si>
  <si>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</si>
  <si>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</si>
  <si>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</si>
  <si>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</si>
  <si>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</si>
  <si>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</si>
  <si>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</si>
  <si>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</si>
  <si>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</si>
  <si>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</si>
  <si>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</si>
  <si>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</si>
  <si>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</si>
  <si>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</si>
  <si>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</si>
  <si>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</si>
  <si>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</si>
  <si>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</si>
  <si>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</si>
  <si>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</si>
  <si>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</si>
  <si>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</si>
  <si>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</si>
  <si>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</si>
  <si>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</si>
  <si>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</si>
  <si>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</si>
  <si>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</si>
  <si>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</si>
  <si>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</si>
  <si>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</si>
  <si>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</si>
  <si>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</si>
  <si>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</si>
  <si>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</si>
  <si>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</si>
  <si>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</si>
  <si>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</si>
  <si>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</si>
  <si>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</si>
  <si>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</si>
  <si>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</si>
  <si>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</si>
  <si>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</si>
  <si>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</si>
  <si>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</si>
  <si>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</si>
  <si>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</si>
  <si>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</si>
  <si>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</si>
  <si>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</si>
  <si>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</si>
  <si>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</si>
  <si>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</si>
  <si>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</si>
  <si>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</si>
  <si>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</si>
  <si>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</si>
  <si>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</si>
  <si>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</si>
  <si>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</si>
  <si>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</si>
  <si>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</si>
  <si>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</si>
  <si>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</si>
  <si>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</si>
  <si>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</si>
  <si>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</si>
  <si>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</si>
  <si>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</si>
  <si>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</si>
  <si>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</si>
  <si>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</si>
  <si>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</si>
  <si>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</si>
  <si>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</si>
  <si>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</si>
  <si>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</si>
  <si>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</si>
  <si>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</si>
  <si>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</si>
  <si>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</si>
  <si>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</si>
  <si>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</si>
  <si>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</si>
  <si>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</si>
  <si>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</si>
  <si>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</si>
  <si>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</si>
  <si>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</si>
  <si>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</si>
  <si>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</si>
  <si>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</si>
  <si>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</si>
  <si>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</si>
  <si>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</si>
  <si>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</si>
  <si>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</si>
  <si>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</si>
  <si>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</si>
  <si>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</si>
  <si>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</si>
  <si>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</si>
  <si>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</si>
  <si>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</si>
  <si>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</si>
  <si>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</si>
  <si>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</si>
  <si>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</si>
  <si>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</si>
  <si>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</si>
  <si>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</si>
  <si>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</si>
  <si>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</si>
  <si>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</si>
  <si>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</si>
  <si>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</si>
  <si>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</si>
  <si>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</si>
  <si>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</si>
  <si>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</si>
  <si>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</si>
  <si>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</si>
  <si>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</si>
  <si>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</si>
  <si>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</si>
  <si>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</si>
  <si>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</si>
  <si>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</si>
  <si>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</si>
  <si>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</si>
  <si>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</si>
  <si>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</si>
  <si>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</si>
  <si>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</si>
  <si>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</si>
  <si>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</si>
  <si>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</si>
  <si>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</si>
  <si>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</si>
  <si>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</si>
  <si>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</si>
  <si>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</si>
  <si>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</si>
  <si>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</si>
  <si>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</si>
  <si>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</si>
  <si>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</si>
  <si>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</si>
  <si>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</si>
  <si>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</si>
  <si>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</si>
  <si>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</si>
  <si>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</si>
  <si>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</si>
  <si>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</si>
  <si>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</si>
  <si>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</si>
  <si>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</si>
  <si>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</si>
  <si>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</si>
  <si>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</si>
  <si>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</si>
  <si>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</si>
  <si>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</si>
  <si>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</si>
  <si>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</si>
  <si>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</si>
  <si>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</si>
  <si>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</si>
  <si>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</si>
  <si>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</si>
  <si>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</si>
  <si>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</si>
  <si>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</si>
  <si>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</si>
  <si>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</si>
  <si>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</si>
  <si>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</si>
  <si>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</si>
  <si>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</si>
  <si>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</si>
  <si>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</si>
  <si>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</si>
  <si>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</si>
  <si>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</si>
  <si>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</si>
  <si>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</si>
  <si>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</si>
  <si>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</si>
  <si>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</si>
  <si>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</si>
  <si>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</si>
  <si>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</si>
  <si>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</si>
  <si>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</si>
  <si>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</si>
  <si>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</si>
  <si>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</si>
  <si>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</si>
  <si>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</si>
  <si>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</si>
  <si>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</si>
  <si>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</si>
  <si>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</si>
  <si>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</si>
  <si>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</si>
  <si>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</si>
  <si>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</si>
  <si>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</si>
  <si>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</si>
  <si>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</si>
  <si>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</si>
  <si>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</si>
  <si>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</si>
  <si>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</si>
  <si>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</si>
  <si>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</si>
  <si>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</si>
  <si>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</si>
  <si>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</si>
  <si>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</si>
  <si>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</si>
  <si>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</si>
  <si>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</si>
  <si>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</si>
  <si>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</si>
  <si>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</si>
  <si>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</si>
  <si>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</si>
  <si>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</si>
  <si>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</si>
  <si>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</si>
  <si>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</si>
  <si>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</si>
  <si>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</si>
  <si>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</si>
  <si>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</si>
  <si>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</si>
  <si>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</si>
  <si>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</si>
  <si>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</si>
  <si>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</si>
  <si>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</si>
  <si>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</si>
  <si>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</si>
  <si>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</si>
  <si>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</si>
  <si>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</si>
  <si>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</si>
  <si>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</si>
  <si>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</si>
  <si>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</si>
  <si>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</si>
  <si>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</si>
  <si>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</si>
  <si>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</si>
  <si>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</si>
  <si>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</si>
  <si>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</si>
  <si>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</si>
  <si>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</si>
  <si>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</si>
  <si>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</si>
  <si>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</si>
  <si>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</si>
  <si>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</si>
  <si>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</si>
  <si>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</si>
  <si>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</si>
  <si>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</si>
  <si>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</si>
  <si>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</si>
  <si>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</si>
  <si>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</si>
  <si>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</si>
  <si>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</si>
  <si>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</si>
  <si>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</si>
  <si>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</si>
  <si>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</si>
  <si>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</si>
  <si>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</si>
  <si>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</si>
  <si>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</si>
  <si>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</si>
  <si>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</si>
  <si>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</si>
  <si>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</si>
  <si>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</si>
  <si>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</si>
  <si>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</si>
  <si>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</si>
  <si>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</si>
  <si>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</si>
  <si>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</si>
  <si>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</si>
  <si>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</si>
  <si>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</si>
  <si>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</si>
  <si>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</si>
  <si>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</si>
  <si>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</si>
  <si>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</si>
  <si>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</si>
  <si>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</si>
  <si>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</si>
  <si>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</si>
  <si>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</si>
  <si>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</si>
  <si>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</si>
  <si>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</si>
  <si>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</si>
  <si>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</si>
  <si>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</si>
  <si>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</si>
  <si>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</si>
  <si>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</si>
  <si>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</si>
  <si>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</si>
  <si>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</si>
  <si>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</si>
  <si>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</si>
  <si>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</si>
  <si>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</si>
  <si>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</si>
  <si>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</si>
  <si>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</si>
  <si>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</si>
  <si>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</si>
  <si>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</si>
  <si>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</si>
  <si>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</si>
  <si>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</si>
  <si>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</si>
  <si>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</si>
  <si>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</si>
  <si>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</si>
  <si>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</si>
  <si>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</si>
  <si>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</si>
  <si>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</si>
  <si>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</si>
  <si>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</si>
  <si>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</si>
  <si>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</si>
  <si>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</si>
  <si>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</si>
  <si>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</si>
  <si>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</si>
  <si>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</si>
  <si>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</si>
  <si>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</si>
  <si>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</si>
  <si>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</si>
  <si>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</si>
  <si>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</si>
  <si>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</si>
  <si>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</si>
  <si>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</si>
  <si>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</si>
  <si>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</si>
  <si>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</si>
  <si>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</si>
  <si>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</si>
  <si>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</si>
  <si>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</si>
  <si>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</si>
  <si>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</si>
  <si>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</si>
  <si>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</si>
  <si>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</si>
  <si>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</si>
  <si>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</si>
  <si>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</si>
  <si>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</si>
  <si>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</si>
  <si>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</si>
  <si>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</si>
  <si>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</si>
  <si>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</si>
  <si>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</si>
  <si>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</si>
  <si>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</si>
  <si>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</si>
  <si>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</si>
  <si>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</si>
  <si>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</si>
  <si>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</si>
  <si>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</si>
  <si>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</si>
  <si>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</si>
  <si>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</si>
  <si>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</si>
  <si>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</si>
  <si>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</si>
  <si>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</si>
  <si>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</si>
  <si>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</si>
  <si>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</si>
  <si>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</si>
  <si>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</si>
  <si>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</si>
  <si>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</si>
  <si>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</si>
  <si>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</si>
  <si>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</si>
  <si>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</si>
  <si>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</si>
  <si>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</si>
  <si>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</si>
  <si>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</si>
  <si>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</si>
  <si>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</si>
  <si>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</si>
  <si>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</si>
  <si>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</si>
  <si>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</si>
  <si>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</si>
  <si>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</si>
  <si>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</si>
  <si>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</si>
  <si>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</si>
  <si>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</si>
  <si>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</si>
  <si>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</si>
  <si>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</si>
  <si>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</si>
  <si>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</si>
  <si>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</si>
  <si>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</si>
  <si>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</si>
  <si>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</si>
  <si>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</si>
  <si>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</si>
  <si>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</si>
  <si>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</si>
  <si>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</si>
  <si>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</si>
  <si>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</si>
  <si>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</si>
  <si>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</si>
  <si>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</si>
  <si>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</si>
  <si>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</si>
  <si>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</si>
  <si>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</si>
  <si>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</si>
  <si>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</si>
  <si>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</si>
  <si>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</si>
  <si>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</si>
  <si>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</si>
  <si>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</si>
  <si>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</si>
  <si>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</si>
  <si>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</si>
  <si>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</si>
  <si>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</si>
  <si>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</si>
  <si>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</si>
  <si>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</si>
  <si>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</si>
  <si>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</si>
  <si>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</si>
  <si>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</si>
  <si>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</si>
  <si>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</si>
  <si>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</si>
  <si>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</si>
  <si>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</si>
  <si>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</si>
  <si>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</si>
  <si>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</si>
  <si>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</si>
  <si>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</si>
  <si>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</si>
  <si>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</si>
  <si>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</si>
  <si>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</si>
  <si>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</si>
  <si>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</si>
  <si>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</si>
  <si>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</si>
  <si>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</si>
  <si>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</si>
  <si>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</si>
  <si>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</si>
  <si>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</si>
  <si>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</si>
  <si>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</si>
  <si>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</si>
  <si>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</si>
  <si>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</si>
  <si>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</si>
  <si>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</si>
  <si>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</si>
  <si>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</si>
  <si>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</si>
  <si>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</si>
  <si>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</si>
  <si>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</si>
  <si>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</si>
  <si>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</si>
  <si>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</si>
  <si>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</si>
  <si>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</si>
  <si>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</si>
  <si>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</si>
  <si>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</si>
  <si>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</si>
  <si>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</si>
  <si>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</si>
  <si>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</si>
  <si>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</si>
  <si>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</si>
  <si>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</si>
  <si>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</si>
  <si>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</si>
  <si>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</si>
  <si>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</si>
  <si>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</si>
  <si>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</si>
  <si>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</si>
  <si>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</si>
  <si>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</si>
  <si>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</si>
  <si>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</si>
  <si>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</si>
  <si>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</si>
  <si>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</si>
  <si>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</si>
  <si>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</si>
  <si>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</si>
  <si>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</si>
  <si>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</si>
  <si>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</si>
  <si>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</si>
  <si>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</si>
  <si>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</si>
  <si>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</si>
  <si>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</si>
  <si>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</si>
  <si>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</si>
  <si>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</si>
  <si>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</si>
  <si>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</si>
  <si>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</si>
  <si>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</si>
  <si>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</si>
  <si>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</si>
  <si>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</si>
  <si>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</si>
  <si>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</si>
  <si>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</si>
  <si>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</si>
  <si>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</si>
  <si>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</si>
  <si>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</si>
  <si>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</si>
  <si>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</si>
  <si>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</si>
  <si>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</si>
  <si>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</si>
  <si>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</si>
  <si>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</si>
  <si>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</si>
  <si>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</si>
  <si>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</si>
  <si>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</si>
  <si>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</si>
  <si>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</si>
  <si>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</si>
  <si>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</si>
  <si>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</si>
  <si>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</si>
  <si>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</si>
  <si>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</si>
  <si>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</si>
  <si>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</si>
  <si>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</si>
  <si>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</si>
  <si>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</si>
  <si>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</si>
  <si>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</si>
  <si>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</si>
  <si>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</si>
  <si>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</si>
  <si>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</si>
  <si>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</si>
  <si>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</si>
  <si>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</si>
  <si>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</si>
  <si>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</si>
  <si>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</si>
  <si>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</si>
  <si>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</si>
  <si>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</si>
  <si>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</si>
  <si>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</si>
  <si>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</si>
  <si>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</si>
  <si>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</si>
  <si>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</si>
  <si>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</si>
  <si>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</si>
  <si>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</si>
  <si>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</si>
  <si>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</si>
  <si>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</si>
  <si>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</si>
  <si>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</si>
  <si>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</si>
  <si>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</si>
  <si>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</si>
  <si>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</si>
  <si>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</si>
  <si>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</si>
  <si>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</si>
  <si>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</si>
  <si>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</si>
  <si>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</si>
  <si>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</si>
  <si>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</si>
  <si>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</si>
  <si>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</si>
  <si>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</si>
  <si>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</si>
  <si>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</si>
  <si>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</si>
  <si>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</si>
  <si>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</si>
  <si>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</si>
  <si>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</si>
  <si>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</si>
  <si>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</si>
  <si>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</si>
  <si>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</si>
  <si>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</si>
  <si>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</si>
  <si>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</si>
  <si>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</si>
  <si>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</si>
  <si>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</si>
  <si>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</si>
  <si>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</si>
  <si>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</si>
  <si>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</si>
  <si>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</si>
  <si>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</si>
  <si>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</si>
  <si>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</si>
  <si>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</si>
  <si>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</si>
  <si>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</si>
  <si>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</si>
  <si>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</si>
  <si>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</si>
  <si>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</si>
  <si>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</si>
  <si>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</si>
  <si>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</si>
  <si>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</si>
  <si>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</si>
  <si>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</si>
  <si>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</si>
  <si>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</si>
  <si>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</si>
  <si>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</si>
  <si>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</si>
  <si>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</si>
  <si>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</si>
  <si>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</si>
  <si>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</si>
  <si>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</si>
  <si>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</si>
  <si>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</si>
  <si>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</si>
  <si>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</si>
  <si>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</si>
  <si>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</si>
  <si>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</si>
  <si>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</si>
  <si>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</si>
  <si>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</si>
  <si>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</si>
  <si>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</si>
  <si>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</si>
  <si>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</si>
  <si>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</si>
  <si>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</si>
  <si>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</si>
  <si>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</si>
  <si>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</si>
  <si>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</si>
  <si>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</si>
  <si>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</si>
  <si>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</si>
  <si>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</si>
  <si>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</si>
  <si>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</si>
  <si>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</si>
  <si>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</si>
  <si>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</si>
  <si>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</si>
  <si>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</si>
  <si>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</si>
  <si>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</si>
  <si>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</si>
  <si>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</si>
  <si>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</si>
  <si>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</si>
  <si>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</si>
  <si>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</si>
  <si>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</si>
  <si>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</si>
  <si>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</si>
  <si>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</si>
  <si>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</si>
  <si>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</si>
  <si>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</si>
  <si>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</si>
  <si>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</si>
  <si>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</si>
  <si>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</si>
  <si>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</si>
  <si>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</si>
  <si>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</si>
  <si>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</si>
  <si>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</si>
  <si>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</si>
  <si>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</si>
  <si>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</si>
  <si>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</si>
  <si>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</si>
  <si>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</si>
  <si>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</si>
  <si>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</si>
  <si>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</si>
  <si>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</si>
  <si>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</si>
  <si>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</si>
  <si>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</si>
  <si>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</si>
  <si>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</si>
  <si>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</si>
  <si>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</si>
  <si>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</si>
  <si>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</si>
  <si>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</si>
  <si>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</si>
  <si>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</si>
  <si>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</si>
  <si>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</si>
  <si>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</si>
  <si>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</si>
  <si>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</si>
  <si>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</si>
  <si>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</si>
  <si>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</si>
  <si>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</si>
  <si>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</si>
  <si>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</si>
  <si>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</si>
  <si>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</si>
  <si>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</si>
  <si>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</si>
  <si>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</si>
  <si>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</si>
  <si>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</si>
  <si>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</si>
  <si>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</si>
  <si>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</si>
  <si>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</si>
  <si>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</si>
  <si>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</si>
  <si>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</si>
  <si>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</si>
  <si>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</si>
  <si>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</si>
  <si>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</si>
  <si>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</si>
  <si>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</si>
  <si>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</si>
  <si>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</si>
  <si>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</si>
  <si>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</si>
  <si>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</si>
  <si>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</si>
  <si>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</si>
  <si>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</si>
  <si>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</si>
  <si>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</si>
  <si>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</si>
  <si>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</si>
  <si>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</si>
  <si>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</si>
  <si>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</si>
  <si>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</si>
  <si>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</si>
  <si>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</si>
  <si>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</si>
  <si>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</si>
  <si>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</si>
  <si>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</si>
  <si>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</si>
  <si>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</si>
  <si>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</si>
  <si>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</si>
  <si>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</si>
  <si>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</si>
  <si>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</si>
  <si>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</si>
  <si>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</si>
  <si>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</si>
  <si>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</si>
  <si>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</si>
  <si>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</si>
  <si>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</si>
  <si>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</si>
  <si>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</si>
  <si>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</si>
  <si>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</si>
  <si>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</si>
  <si>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</si>
  <si>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</si>
  <si>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</si>
  <si>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</si>
  <si>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</si>
  <si>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</si>
  <si>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</si>
  <si>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</si>
  <si>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</si>
  <si>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</si>
  <si>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</si>
  <si>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</si>
  <si>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</si>
  <si>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</si>
  <si>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</si>
  <si>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</si>
  <si>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</si>
  <si>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</si>
  <si>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</si>
  <si>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</si>
  <si>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</si>
  <si>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</si>
  <si>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</si>
  <si>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</si>
  <si>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</si>
  <si>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</si>
  <si>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</si>
  <si>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</si>
  <si>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</si>
  <si>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</si>
  <si>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</si>
  <si>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</si>
  <si>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</si>
  <si>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</si>
  <si>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</si>
  <si>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</si>
  <si>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</si>
  <si>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</si>
  <si>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</si>
  <si>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</si>
  <si>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</si>
  <si>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</si>
  <si>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</si>
  <si>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</si>
  <si>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</si>
  <si>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</si>
  <si>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</si>
  <si>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</si>
  <si>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</si>
  <si>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</si>
  <si>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</si>
  <si>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</si>
  <si>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</si>
  <si>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</si>
  <si>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</si>
  <si>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</si>
  <si>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</si>
  <si>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</si>
  <si>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</si>
  <si>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</si>
  <si>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</si>
  <si>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</si>
  <si>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</si>
  <si>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</si>
  <si>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</si>
  <si>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</si>
  <si>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</si>
  <si>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</si>
  <si>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</si>
  <si>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</si>
  <si>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</si>
  <si>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</si>
  <si>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</si>
  <si>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</si>
  <si>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</si>
  <si>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</si>
  <si>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</si>
  <si>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</si>
  <si>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</si>
  <si>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</si>
  <si>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</si>
  <si>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</si>
  <si>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</si>
  <si>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</si>
  <si>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</si>
  <si>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</si>
  <si>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</si>
  <si>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</si>
  <si>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</si>
  <si>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</si>
  <si>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</si>
  <si>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</si>
  <si>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</si>
  <si>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</si>
  <si>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</si>
  <si>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</si>
  <si>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</si>
  <si>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</si>
  <si>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</si>
  <si>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</si>
  <si>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</si>
  <si>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</si>
  <si>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</si>
  <si>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</si>
  <si>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</si>
  <si>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</si>
  <si>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</si>
  <si>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</si>
  <si>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</si>
  <si>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</si>
  <si>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</si>
  <si>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</si>
  <si>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</si>
  <si>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</si>
  <si>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</si>
  <si>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</si>
  <si>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</si>
  <si>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</si>
  <si>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</si>
  <si>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</si>
  <si>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</si>
  <si>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</si>
  <si>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</si>
  <si>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</si>
  <si>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</si>
  <si>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</si>
  <si>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</si>
  <si>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</si>
  <si>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</si>
  <si>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</si>
  <si>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</si>
  <si>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</si>
  <si>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</si>
  <si>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</si>
  <si>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</si>
  <si>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</si>
  <si>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</si>
  <si>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</si>
  <si>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</si>
  <si>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</si>
  <si>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</si>
  <si>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</si>
  <si>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</si>
  <si>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</si>
  <si>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</si>
  <si>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</si>
  <si>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</si>
  <si>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</si>
  <si>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</si>
  <si>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</si>
  <si>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</si>
  <si>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</si>
  <si>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</si>
  <si>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</si>
  <si>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</si>
  <si>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</si>
  <si>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</si>
  <si>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</si>
  <si>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</si>
  <si>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</si>
  <si>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</si>
  <si>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</si>
  <si>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</si>
  <si>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</si>
  <si>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</si>
  <si>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</si>
  <si>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</si>
  <si>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</si>
  <si>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</si>
  <si>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</si>
  <si>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</si>
  <si>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</si>
  <si>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</si>
  <si>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</si>
  <si>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</si>
  <si>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</si>
  <si>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</si>
  <si>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</si>
  <si>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</si>
  <si>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</si>
  <si>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</si>
  <si>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</si>
  <si>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</si>
  <si>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</si>
  <si>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</si>
  <si>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</si>
  <si>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</si>
  <si>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</si>
  <si>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</si>
  <si>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</si>
  <si>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</si>
  <si>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</si>
  <si>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</si>
  <si>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</si>
  <si>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</si>
  <si>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</si>
  <si>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</si>
  <si>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</si>
  <si>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</si>
  <si>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</si>
  <si>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</si>
  <si>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</si>
  <si>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</si>
  <si>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</si>
  <si>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</si>
  <si>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</si>
  <si>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</si>
  <si>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</si>
  <si>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</si>
  <si>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</si>
  <si>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</si>
  <si>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</si>
  <si>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</si>
  <si>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</si>
  <si>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</si>
  <si>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</si>
  <si>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</si>
  <si>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</si>
  <si>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</si>
  <si>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</si>
  <si>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</si>
  <si>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</si>
  <si>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</si>
  <si>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</si>
  <si>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</si>
  <si>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</si>
  <si>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</si>
  <si>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</si>
  <si>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</si>
  <si>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</si>
  <si>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</si>
  <si>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</si>
  <si>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</si>
  <si>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</si>
  <si>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</si>
  <si>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</si>
  <si>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</si>
  <si>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</si>
  <si>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</si>
  <si>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</si>
  <si>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</si>
  <si>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</si>
  <si>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</si>
  <si>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</si>
  <si>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</si>
  <si>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</si>
  <si>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</si>
  <si>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</si>
  <si>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</si>
  <si>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</si>
  <si>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</si>
  <si>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</si>
  <si>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</si>
  <si>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</si>
  <si>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</si>
  <si>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</si>
  <si>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</si>
  <si>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</si>
  <si>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</si>
  <si>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</si>
  <si>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</si>
  <si>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</si>
  <si>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</si>
  <si>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</si>
  <si>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</si>
  <si>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</si>
  <si>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</si>
  <si>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</si>
  <si>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</si>
  <si>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</si>
  <si>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</si>
  <si>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</si>
  <si>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</si>
  <si>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</si>
  <si>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</si>
  <si>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</si>
  <si>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</si>
  <si>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</si>
  <si>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</si>
  <si>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</si>
  <si>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</si>
  <si>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</si>
  <si>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</si>
  <si>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</si>
  <si>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</si>
  <si>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</si>
  <si>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</si>
  <si>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</si>
  <si>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</si>
  <si>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</si>
  <si>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</si>
  <si>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</si>
  <si>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</si>
  <si>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</si>
  <si>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</si>
  <si>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</si>
  <si>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</si>
  <si>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</si>
  <si>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</si>
  <si>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</si>
  <si>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</si>
  <si>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</si>
  <si>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</si>
  <si>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</si>
  <si>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</si>
  <si>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</si>
  <si>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</si>
  <si>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</si>
  <si>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</si>
  <si>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</si>
  <si>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</si>
  <si>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</si>
  <si>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</si>
  <si>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</si>
  <si>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</si>
  <si>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</si>
  <si>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</si>
  <si>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</si>
  <si>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</si>
  <si>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</si>
  <si>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</si>
  <si>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</si>
  <si>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</si>
  <si>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</si>
  <si>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</si>
  <si>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</si>
  <si>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</si>
  <si>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</si>
  <si>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</si>
  <si>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</si>
  <si>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</si>
  <si>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</si>
  <si>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</si>
  <si>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</si>
  <si>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</si>
  <si>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</si>
  <si>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</si>
  <si>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</si>
  <si>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</si>
  <si>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</si>
  <si>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</si>
  <si>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</si>
  <si>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</si>
  <si>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</si>
  <si>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</si>
  <si>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</si>
  <si>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</si>
  <si>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</si>
  <si>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</si>
  <si>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</si>
  <si>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</si>
  <si>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</si>
  <si>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</si>
  <si>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</si>
  <si>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</si>
  <si>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</si>
  <si>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</si>
  <si>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</si>
  <si>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</si>
  <si>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</si>
  <si>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</si>
  <si>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</si>
  <si>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</si>
  <si>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</si>
  <si>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</si>
  <si>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</si>
  <si>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</si>
  <si>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</si>
  <si>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</si>
  <si>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</si>
  <si>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</si>
  <si>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</si>
  <si>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</si>
  <si>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</si>
  <si>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</si>
  <si>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</si>
  <si>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</si>
  <si>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</si>
  <si>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</si>
  <si>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</si>
  <si>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</si>
  <si>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</si>
  <si>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</si>
  <si>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</si>
  <si>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</si>
  <si>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</si>
  <si>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</si>
  <si>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</si>
  <si>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</si>
  <si>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</si>
  <si>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</si>
  <si>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</si>
  <si>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</si>
  <si>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</si>
  <si>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</si>
  <si>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</si>
  <si>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</si>
  <si>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</si>
  <si>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</si>
  <si>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</si>
  <si>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</si>
  <si>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</si>
  <si>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</si>
  <si>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</si>
  <si>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</si>
  <si>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</si>
  <si>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</si>
  <si>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</si>
  <si>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</si>
  <si>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</si>
  <si>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</si>
  <si>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</si>
  <si>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</si>
  <si>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</si>
  <si>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</si>
  <si>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</si>
  <si>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</si>
  <si>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</si>
  <si>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</si>
  <si>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</si>
  <si>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</si>
  <si>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</si>
  <si>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</si>
  <si>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</si>
  <si>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</si>
  <si>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</si>
  <si>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</si>
  <si>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</si>
  <si>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</si>
  <si>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</si>
  <si>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</si>
  <si>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</si>
  <si>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</si>
  <si>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</si>
  <si>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</si>
  <si>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</si>
  <si>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</si>
  <si>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</si>
  <si>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</si>
  <si>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</si>
  <si>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</si>
  <si>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</si>
  <si>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</si>
  <si>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</si>
  <si>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</si>
  <si>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</si>
  <si>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</si>
  <si>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</si>
  <si>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</si>
  <si>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</si>
  <si>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</si>
  <si>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</si>
  <si>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</si>
  <si>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</si>
  <si>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</si>
  <si>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</si>
  <si>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</si>
  <si>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</si>
  <si>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</si>
  <si>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</si>
  <si>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</si>
  <si>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</si>
  <si>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</si>
  <si>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</si>
  <si>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</si>
  <si>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</si>
  <si>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</si>
  <si>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</si>
  <si>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</si>
  <si>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</si>
  <si>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</si>
  <si>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</si>
  <si>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</si>
  <si>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</si>
  <si>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</si>
  <si>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</si>
  <si>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</si>
  <si>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</si>
  <si>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</si>
  <si>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</si>
  <si>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</si>
  <si>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</si>
  <si>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</si>
  <si>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</si>
  <si>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</si>
  <si>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</si>
  <si>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</si>
  <si>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</si>
  <si>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</si>
  <si>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</si>
  <si>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</si>
  <si>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</si>
  <si>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</si>
  <si>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</si>
  <si>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</si>
  <si>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</si>
  <si>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</si>
  <si>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</si>
  <si>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</si>
  <si>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</si>
  <si>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</si>
  <si>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</si>
  <si>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</si>
  <si>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</si>
  <si>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</si>
  <si>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</si>
  <si>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</si>
  <si>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</si>
  <si>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</si>
  <si>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</si>
  <si>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</si>
  <si>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</si>
  <si>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</si>
  <si>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</si>
  <si>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</si>
  <si>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</si>
  <si>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</si>
  <si>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</si>
  <si>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</si>
  <si>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</si>
  <si>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</si>
  <si>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</si>
  <si>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</si>
  <si>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</si>
  <si>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</si>
  <si>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</si>
  <si>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</si>
  <si>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</si>
  <si>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</si>
  <si>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</si>
  <si>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</si>
  <si>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</si>
  <si>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</si>
  <si>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</si>
  <si>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</si>
  <si>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</si>
  <si>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</si>
  <si>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</si>
  <si>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</si>
  <si>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</si>
  <si>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</si>
  <si>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</si>
  <si>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</si>
  <si>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</si>
  <si>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</si>
  <si>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</si>
  <si>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</si>
  <si>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</si>
  <si>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</si>
  <si>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</si>
  <si>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</si>
  <si>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</si>
  <si>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</si>
  <si>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</si>
  <si>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</si>
  <si>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</si>
  <si>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</si>
  <si>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</si>
  <si>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</si>
  <si>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</si>
  <si>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</si>
  <si>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</si>
  <si>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</si>
  <si>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</si>
  <si>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</si>
  <si>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</si>
  <si>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</si>
  <si>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</si>
  <si>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</si>
  <si>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</si>
  <si>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</si>
  <si>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</si>
  <si>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</si>
  <si>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</si>
  <si>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</si>
  <si>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</si>
  <si>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</si>
  <si>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</si>
  <si>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</si>
  <si>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</si>
  <si>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</si>
  <si>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</si>
  <si>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</si>
  <si>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</si>
  <si>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</si>
  <si>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</si>
  <si>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</si>
  <si>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</si>
  <si>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</si>
  <si>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</si>
  <si>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</si>
  <si>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</si>
  <si>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</si>
  <si>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</si>
  <si>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</si>
  <si>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</si>
  <si>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</si>
  <si>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</si>
  <si>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</si>
  <si>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</si>
  <si>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</si>
  <si>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</si>
  <si>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</si>
  <si>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</si>
  <si>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</si>
  <si>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</si>
  <si>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</si>
  <si>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</si>
  <si>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</si>
  <si>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</si>
  <si>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</si>
  <si>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</si>
  <si>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</si>
  <si>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</si>
  <si>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</si>
  <si>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</si>
  <si>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</si>
  <si>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</si>
  <si>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</si>
  <si>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</si>
  <si>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</si>
  <si>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</si>
  <si>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</si>
  <si>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</si>
  <si>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</si>
  <si>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</si>
  <si>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</si>
  <si>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</si>
  <si>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</si>
  <si>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</si>
  <si>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</si>
  <si>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</si>
  <si>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</si>
  <si>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</si>
  <si>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</si>
  <si>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</si>
  <si>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</si>
  <si>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</si>
  <si>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</si>
  <si>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</si>
  <si>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</si>
  <si>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</si>
  <si>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</si>
  <si>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</si>
  <si>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</si>
  <si>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</si>
  <si>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</si>
  <si>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</si>
  <si>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</si>
  <si>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</si>
  <si>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</si>
  <si>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</si>
  <si>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</si>
  <si>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</si>
  <si>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</si>
  <si>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</si>
  <si>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</si>
  <si>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</si>
  <si>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</si>
  <si>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</si>
  <si>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</si>
  <si>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</si>
  <si>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</si>
  <si>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</si>
  <si>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</si>
  <si>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</si>
  <si>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</si>
  <si>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</si>
  <si>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</si>
  <si>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</si>
  <si>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</si>
  <si>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</si>
  <si>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</si>
  <si>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</si>
  <si>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</si>
  <si>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</si>
  <si>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</si>
  <si>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</si>
  <si>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</si>
  <si>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</si>
  <si>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</si>
  <si>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</si>
  <si>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</si>
  <si>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</si>
  <si>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</si>
  <si>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</si>
  <si>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</si>
  <si>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</si>
  <si>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</si>
  <si>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</si>
  <si>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</si>
  <si>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</si>
  <si>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</si>
  <si>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</si>
  <si>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</si>
  <si>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</si>
  <si>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</si>
  <si>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</si>
  <si>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</si>
  <si>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</si>
  <si>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</si>
  <si>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</si>
  <si>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</si>
  <si>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</si>
  <si>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</si>
  <si>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</si>
  <si>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</si>
  <si>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</si>
  <si>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</si>
  <si>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</si>
  <si>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</si>
  <si>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</si>
  <si>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</si>
  <si>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</si>
  <si>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</si>
  <si>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</si>
  <si>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</si>
  <si>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</si>
  <si>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</si>
  <si>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</si>
  <si>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</si>
  <si>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</si>
  <si>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</si>
  <si>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</si>
  <si>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</si>
  <si>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</si>
  <si>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</si>
  <si>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</si>
  <si>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</si>
  <si>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</si>
  <si>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</si>
  <si>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</si>
  <si>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</si>
  <si>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</si>
  <si>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</si>
  <si>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</si>
  <si>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</si>
  <si>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</si>
  <si>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</si>
  <si>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</si>
  <si>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</si>
  <si>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</si>
  <si>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</si>
  <si>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</si>
  <si>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</si>
  <si>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</si>
  <si>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</si>
  <si>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</si>
  <si>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</si>
  <si>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</si>
  <si>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</si>
  <si>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</si>
  <si>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</si>
  <si>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</si>
  <si>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</si>
  <si>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</si>
  <si>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</si>
  <si>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</si>
  <si>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</si>
  <si>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</si>
  <si>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</si>
  <si>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</si>
  <si>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</si>
  <si>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</si>
  <si>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</si>
  <si>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</si>
  <si>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</si>
  <si>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</si>
  <si>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</si>
  <si>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</si>
  <si>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</si>
  <si>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</si>
  <si>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</si>
  <si>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</si>
  <si>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</si>
  <si>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</si>
  <si>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</si>
  <si>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</si>
  <si>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</si>
  <si>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</si>
  <si>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</si>
  <si>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</si>
  <si>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</si>
  <si>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</si>
  <si>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</si>
  <si>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</si>
  <si>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</si>
  <si>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</si>
  <si>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</si>
  <si>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</si>
  <si>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</si>
  <si>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</si>
  <si>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</si>
  <si>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</si>
  <si>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</si>
  <si>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</si>
  <si>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</si>
  <si>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</si>
  <si>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</si>
  <si>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</si>
  <si>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</si>
  <si>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</si>
  <si>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</si>
  <si>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</si>
  <si>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</si>
  <si>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</si>
  <si>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</si>
  <si>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</si>
  <si>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</si>
  <si>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</si>
  <si>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</si>
  <si>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</si>
  <si>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</si>
  <si>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</si>
  <si>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</si>
  <si>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</si>
  <si>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</si>
  <si>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</si>
  <si>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</si>
  <si>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</si>
  <si>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</si>
  <si>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</si>
  <si>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</si>
  <si>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</si>
  <si>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</si>
  <si>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</si>
  <si>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</si>
  <si>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</si>
  <si>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</si>
  <si>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</si>
  <si>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</si>
  <si>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</si>
  <si>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</si>
  <si>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</si>
  <si>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</si>
  <si>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</si>
  <si>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</si>
  <si>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</si>
  <si>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</si>
  <si>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</si>
  <si>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</si>
  <si>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</si>
  <si>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</si>
  <si>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</si>
  <si>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</si>
  <si>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</si>
  <si>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</si>
  <si>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</si>
  <si>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</si>
  <si>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</si>
  <si>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</si>
  <si>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</si>
  <si>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</si>
  <si>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</si>
  <si>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</si>
  <si>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</si>
  <si>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</si>
  <si>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</si>
  <si>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</si>
  <si>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</si>
  <si>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</si>
  <si>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</si>
  <si>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</si>
  <si>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</si>
  <si>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</si>
  <si>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</si>
  <si>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</si>
  <si>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</si>
  <si>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</si>
  <si>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</si>
  <si>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</si>
  <si>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</si>
  <si>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</si>
  <si>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</si>
  <si>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</si>
  <si>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</si>
  <si>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</si>
  <si>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</si>
  <si>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</si>
  <si>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</si>
  <si>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</si>
  <si>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</si>
  <si>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</si>
  <si>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</si>
  <si>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</si>
  <si>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</si>
  <si>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</si>
  <si>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</si>
  <si>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</si>
  <si>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</si>
  <si>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</si>
  <si>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</si>
  <si>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</si>
  <si>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</si>
  <si>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</si>
  <si>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</si>
  <si>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</si>
  <si>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</si>
  <si>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</si>
  <si>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</si>
  <si>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</si>
  <si>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</si>
  <si>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</si>
  <si>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</si>
  <si>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</si>
  <si>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</si>
  <si>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</si>
  <si>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</si>
  <si>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</si>
  <si>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</si>
  <si>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</si>
  <si>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</si>
  <si>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</si>
  <si>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</si>
  <si>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</si>
  <si>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</si>
  <si>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</si>
  <si>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</si>
  <si>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</si>
  <si>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</si>
  <si>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</si>
  <si>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</si>
  <si>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</si>
  <si>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</si>
  <si>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</si>
  <si>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</si>
  <si>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</si>
  <si>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</si>
  <si>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</si>
  <si>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</si>
  <si>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</si>
  <si>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</si>
  <si>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</si>
  <si>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</si>
  <si>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</si>
  <si>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</si>
  <si>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</si>
  <si>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</si>
  <si>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</si>
  <si>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</si>
  <si>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</si>
  <si>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</si>
  <si>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</si>
  <si>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</si>
  <si>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</si>
  <si>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</si>
  <si>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</si>
  <si>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</si>
  <si>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</si>
  <si>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</si>
  <si>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</si>
  <si>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</si>
  <si>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</si>
  <si>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</si>
  <si>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</si>
  <si>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</si>
  <si>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</si>
  <si>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</si>
  <si>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</si>
  <si>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</si>
  <si>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</si>
  <si>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</si>
  <si>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</si>
  <si>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</si>
  <si>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</si>
  <si>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</si>
  <si>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</si>
  <si>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</si>
  <si>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</si>
  <si>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</si>
  <si>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</si>
  <si>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</si>
  <si>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</si>
  <si>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</si>
  <si>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</si>
  <si>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</si>
  <si>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</si>
  <si>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</si>
  <si>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</si>
  <si>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</si>
  <si>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</si>
  <si>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</si>
  <si>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</si>
  <si>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</si>
  <si>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</si>
  <si>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</si>
  <si>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</si>
  <si>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</si>
  <si>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</si>
  <si>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</si>
  <si>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</si>
  <si>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</si>
  <si>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</si>
  <si>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</si>
  <si>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</si>
  <si>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</si>
  <si>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</si>
  <si>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</si>
  <si>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</si>
  <si>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</si>
  <si>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</si>
  <si>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</si>
  <si>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</si>
  <si>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</si>
  <si>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</si>
  <si>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</si>
  <si>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</si>
  <si>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</si>
  <si>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</si>
  <si>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</si>
  <si>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</si>
  <si>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</si>
  <si>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</si>
  <si>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</si>
  <si>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</si>
  <si>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</si>
  <si>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</si>
  <si>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</si>
  <si>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</si>
  <si>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</si>
  <si>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</si>
  <si>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</si>
  <si>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</si>
  <si>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</si>
  <si>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</si>
  <si>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</si>
  <si>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</si>
  <si>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</si>
  <si>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</si>
  <si>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</si>
  <si>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</si>
  <si>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</si>
  <si>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</si>
  <si>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</si>
  <si>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</si>
  <si>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</si>
  <si>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</si>
  <si>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</si>
  <si>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</si>
  <si>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</si>
  <si>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</si>
  <si>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</si>
  <si>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</si>
  <si>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</si>
  <si>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</si>
  <si>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</si>
  <si>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</si>
  <si>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</si>
  <si>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</si>
  <si>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</si>
  <si>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</si>
  <si>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</si>
  <si>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</si>
  <si>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</si>
  <si>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</si>
  <si>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</si>
  <si>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</si>
  <si>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</si>
  <si>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</si>
  <si>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</si>
  <si>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</si>
  <si>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</si>
  <si>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</si>
  <si>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</si>
  <si>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</si>
  <si>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</si>
  <si>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</si>
  <si>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</si>
  <si>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</si>
  <si>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</si>
  <si>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</si>
  <si>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</si>
  <si>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</si>
  <si>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</si>
  <si>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</si>
  <si>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</si>
  <si>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</si>
  <si>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</si>
  <si>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</si>
  <si>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</si>
  <si>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</si>
  <si>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</si>
  <si>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</si>
  <si>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</si>
  <si>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</si>
  <si>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</si>
  <si>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</si>
  <si>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</si>
  <si>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</si>
  <si>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</si>
  <si>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</si>
  <si>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</si>
  <si>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</si>
  <si>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</si>
  <si>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</si>
  <si>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</si>
  <si>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</si>
  <si>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</si>
  <si>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</si>
  <si>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</si>
  <si>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</si>
  <si>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</si>
  <si>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</si>
  <si>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</si>
  <si>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</si>
  <si>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</si>
  <si>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</si>
  <si>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</si>
  <si>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</si>
  <si>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</si>
  <si>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</si>
  <si>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</si>
  <si>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</si>
  <si>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</si>
  <si>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</si>
  <si>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</si>
  <si>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</si>
  <si>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</si>
  <si>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</si>
  <si>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</si>
  <si>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</si>
  <si>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</si>
  <si>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</si>
  <si>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</si>
  <si>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</si>
  <si>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</si>
  <si>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</si>
  <si>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</si>
  <si>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</si>
  <si>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</si>
  <si>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</si>
  <si>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</si>
  <si>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</si>
  <si>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</si>
  <si>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</si>
  <si>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</si>
  <si>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</si>
  <si>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</si>
  <si>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</si>
  <si>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</si>
  <si>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</si>
  <si>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</si>
  <si>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</si>
  <si>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</si>
  <si>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</si>
  <si>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</si>
  <si>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</si>
  <si>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</si>
  <si>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</si>
  <si>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</si>
  <si>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</si>
  <si>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</si>
  <si>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</si>
  <si>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</si>
  <si>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</si>
  <si>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</si>
  <si>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</si>
  <si>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</si>
  <si>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</si>
  <si>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</si>
  <si>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</si>
  <si>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</si>
  <si>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</si>
  <si>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</si>
  <si>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</si>
  <si>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</si>
  <si>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</si>
  <si>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</si>
  <si>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</si>
  <si>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</si>
  <si>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</si>
  <si>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</si>
  <si>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</si>
  <si>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</si>
  <si>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</si>
  <si>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</si>
  <si>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</si>
  <si>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</si>
  <si>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</si>
  <si>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</si>
  <si>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</si>
  <si>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</si>
  <si>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</si>
  <si>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</si>
  <si>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</si>
  <si>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</si>
  <si>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</si>
  <si>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</si>
  <si>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</si>
  <si>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</si>
  <si>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</si>
  <si>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</si>
  <si>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</si>
  <si>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</si>
  <si>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</si>
  <si>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</si>
  <si>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</si>
  <si>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</si>
  <si>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</si>
  <si>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</si>
  <si>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</si>
  <si>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</si>
  <si>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</si>
  <si>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</si>
  <si>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</si>
  <si>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</si>
  <si>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</si>
  <si>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</si>
  <si>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</si>
  <si>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</si>
  <si>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</si>
  <si>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</si>
  <si>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</si>
  <si>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</si>
  <si>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</si>
  <si>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</si>
  <si>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</si>
  <si>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</si>
  <si>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</si>
  <si>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</si>
  <si>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</si>
  <si>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</si>
  <si>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</si>
  <si>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</si>
  <si>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</si>
  <si>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</si>
  <si>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</si>
  <si>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</si>
  <si>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</si>
  <si>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</si>
  <si>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</si>
  <si>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</si>
  <si>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</si>
  <si>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</si>
  <si>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</si>
  <si>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</si>
  <si>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</si>
  <si>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</si>
  <si>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</si>
  <si>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</si>
  <si>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</si>
  <si>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</si>
  <si>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</si>
  <si>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</si>
  <si>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</si>
  <si>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</si>
  <si>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</si>
  <si>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</si>
  <si>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</si>
  <si>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</si>
  <si>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</si>
  <si>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</si>
  <si>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</si>
  <si>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</si>
  <si>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</si>
  <si>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</si>
  <si>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</si>
  <si>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</si>
  <si>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</si>
  <si>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</si>
  <si>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</si>
  <si>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</si>
  <si>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</si>
  <si>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</si>
  <si>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</si>
  <si>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</si>
  <si>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</si>
  <si>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</si>
  <si>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</si>
  <si>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</si>
  <si>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</si>
  <si>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</si>
  <si>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</si>
  <si>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</si>
  <si>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</si>
  <si>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</si>
  <si>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</si>
  <si>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</si>
  <si>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</si>
  <si>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</si>
  <si>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</si>
  <si>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</si>
  <si>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</si>
  <si>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</si>
  <si>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</si>
  <si>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</si>
  <si>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</si>
  <si>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</si>
  <si>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</si>
  <si>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</si>
  <si>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</si>
  <si>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</si>
  <si>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</si>
  <si>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</si>
  <si>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</si>
  <si>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</si>
  <si>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</si>
  <si>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</si>
  <si>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</si>
  <si>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</si>
  <si>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</si>
  <si>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</si>
  <si>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</si>
  <si>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</si>
  <si>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</si>
  <si>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</si>
  <si>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</si>
  <si>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</si>
  <si>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</si>
  <si>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</si>
  <si>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</si>
  <si>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</si>
  <si>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</si>
  <si>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</si>
  <si>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</si>
  <si>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</si>
  <si>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</si>
  <si>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</si>
  <si>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</si>
  <si>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</si>
  <si>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</si>
  <si>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</si>
  <si>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</si>
  <si>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</si>
  <si>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</si>
  <si>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</si>
  <si>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</si>
  <si>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</si>
  <si>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</si>
  <si>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</si>
  <si>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</si>
  <si>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</si>
  <si>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</si>
  <si>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</si>
  <si>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</si>
  <si>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</si>
  <si>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</si>
  <si>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</si>
  <si>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</si>
  <si>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</si>
  <si>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</si>
  <si>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</si>
  <si>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</si>
  <si>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</si>
  <si>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</si>
  <si>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</si>
  <si>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</si>
  <si>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</si>
  <si>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</si>
  <si>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</si>
  <si>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</si>
  <si>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</si>
  <si>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</si>
  <si>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</si>
  <si>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</si>
  <si>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</si>
  <si>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</si>
  <si>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</si>
  <si>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</si>
  <si>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</si>
  <si>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</si>
  <si>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</si>
  <si>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</si>
  <si>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</si>
  <si>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</si>
  <si>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</si>
  <si>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</si>
  <si>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</si>
  <si>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</si>
  <si>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</si>
  <si>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</si>
  <si>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</si>
  <si>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</si>
  <si>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</si>
  <si>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</si>
  <si>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</si>
  <si>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</si>
  <si>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</si>
  <si>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</si>
  <si>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</si>
  <si>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</si>
  <si>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</si>
  <si>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</si>
  <si>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</si>
  <si>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</si>
  <si>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</si>
  <si>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</si>
  <si>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</si>
  <si>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</si>
  <si>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</si>
  <si>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</si>
  <si>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</si>
  <si>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</si>
  <si>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</si>
  <si>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</si>
  <si>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</si>
  <si>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</si>
  <si>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</si>
  <si>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</si>
  <si>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</si>
  <si>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</si>
  <si>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</si>
  <si>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</si>
  <si>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</si>
  <si>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</si>
  <si>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</si>
  <si>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</si>
  <si>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</si>
  <si>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</si>
  <si>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</si>
  <si>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</si>
  <si>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</si>
  <si>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</si>
  <si>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</si>
  <si>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</si>
  <si>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</si>
  <si>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</si>
  <si>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</si>
  <si>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</si>
  <si>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</si>
  <si>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</si>
  <si>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</si>
  <si>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</si>
  <si>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</si>
  <si>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</si>
  <si>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</si>
  <si>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</si>
  <si>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</si>
  <si>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</si>
  <si>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</si>
  <si>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</si>
  <si>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</si>
  <si>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</si>
  <si>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</si>
  <si>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</si>
  <si>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</si>
  <si>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</si>
  <si>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</si>
  <si>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</si>
  <si>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</si>
  <si>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</si>
  <si>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</si>
  <si>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</si>
  <si>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</si>
  <si>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</si>
  <si>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</si>
  <si>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</si>
  <si>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</si>
  <si>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</si>
  <si>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</si>
  <si>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</si>
  <si>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</si>
  <si>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</si>
  <si>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</si>
  <si>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</si>
  <si>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</si>
  <si>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</si>
  <si>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</si>
  <si>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</si>
  <si>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</si>
  <si>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</si>
  <si>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</si>
  <si>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</si>
  <si>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</si>
  <si>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</si>
  <si>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</si>
  <si>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</si>
  <si>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</si>
  <si>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</si>
  <si>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</si>
  <si>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</si>
  <si>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</si>
  <si>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</si>
  <si>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</si>
  <si>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</si>
  <si>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</si>
  <si>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</si>
  <si>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</si>
  <si>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</si>
  <si>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</si>
  <si>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</si>
  <si>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</si>
  <si>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</si>
  <si>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</si>
  <si>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</si>
  <si>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</si>
  <si>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</si>
  <si>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</si>
  <si>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</si>
  <si>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</si>
  <si>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</si>
  <si>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</si>
  <si>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</si>
  <si>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</si>
  <si>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</si>
  <si>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</si>
  <si>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</si>
  <si>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</si>
  <si>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</si>
  <si>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</si>
  <si>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</si>
  <si>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</si>
  <si>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</si>
  <si>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</si>
  <si>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</si>
  <si>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</si>
  <si>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</si>
  <si>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</si>
  <si>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</si>
  <si>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</si>
  <si>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</si>
  <si>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</si>
  <si>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</si>
  <si>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</si>
  <si>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</si>
  <si>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</si>
  <si>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</si>
  <si>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</si>
  <si>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</si>
  <si>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</si>
  <si>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</si>
  <si>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</si>
  <si>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</si>
  <si>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</si>
  <si>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</si>
  <si>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</si>
  <si>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</si>
  <si>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</si>
  <si>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</si>
  <si>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</si>
  <si>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</si>
  <si>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</si>
  <si>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</si>
  <si>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</si>
  <si>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</si>
  <si>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</si>
  <si>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</si>
  <si>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</si>
  <si>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</si>
  <si>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</si>
  <si>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</si>
  <si>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</si>
  <si>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</si>
  <si>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</si>
  <si>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</si>
  <si>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</si>
  <si>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</si>
  <si>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</si>
  <si>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</si>
  <si>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</si>
  <si>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</si>
  <si>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</si>
  <si>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</si>
  <si>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</si>
  <si>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</si>
  <si>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</si>
  <si>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</si>
  <si>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</si>
  <si>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</si>
  <si>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</si>
  <si>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</si>
  <si>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</si>
  <si>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</si>
  <si>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</si>
  <si>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</si>
  <si>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</si>
  <si>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</si>
  <si>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</si>
  <si>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</si>
  <si>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</si>
  <si>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</si>
  <si>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</si>
  <si>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</si>
  <si>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</si>
  <si>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</si>
  <si>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</si>
  <si>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</si>
  <si>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</si>
  <si>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</si>
  <si>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</si>
  <si>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</si>
  <si>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</si>
  <si>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</si>
  <si>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</si>
  <si>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</si>
  <si>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</si>
  <si>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</si>
  <si>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</si>
  <si>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</si>
  <si>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</si>
  <si>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</si>
  <si>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</si>
  <si>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</si>
  <si>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</si>
  <si>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</si>
  <si>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</si>
  <si>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</si>
  <si>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</si>
  <si>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</si>
  <si>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</si>
  <si>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</si>
  <si>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</si>
  <si>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</si>
  <si>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</si>
  <si>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</si>
  <si>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</si>
  <si>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</si>
  <si>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</si>
  <si>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</si>
  <si>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</si>
  <si>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</si>
  <si>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</si>
  <si>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</si>
  <si>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</si>
  <si>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</si>
  <si>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</si>
  <si>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</si>
  <si>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</si>
  <si>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</si>
  <si>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</si>
  <si>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</si>
  <si>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</si>
  <si>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</si>
  <si>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</si>
  <si>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</si>
  <si>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</si>
  <si>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</si>
  <si>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</si>
  <si>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</si>
  <si>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</si>
  <si>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</si>
  <si>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</si>
  <si>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</si>
  <si>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</si>
  <si>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</si>
  <si>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</si>
  <si>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</si>
  <si>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</si>
  <si>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</si>
  <si>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</si>
  <si>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</si>
  <si>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</si>
  <si>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</si>
  <si>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</si>
  <si>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</si>
  <si>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</si>
  <si>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</si>
  <si>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</si>
  <si>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</si>
  <si>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</si>
  <si>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</si>
  <si>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</si>
  <si>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</si>
  <si>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</si>
  <si>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</si>
  <si>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</si>
  <si>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</si>
  <si>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</si>
  <si>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</si>
  <si>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</si>
  <si>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</si>
  <si>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</si>
  <si>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</si>
  <si>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</si>
  <si>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</si>
  <si>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</si>
  <si>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</si>
  <si>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</si>
  <si>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</si>
  <si>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</si>
  <si>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</si>
  <si>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</si>
  <si>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</si>
  <si>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</si>
  <si>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</si>
  <si>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</si>
  <si>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</si>
  <si>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</si>
  <si>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</si>
  <si>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</si>
  <si>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</si>
  <si>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</si>
  <si>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</si>
  <si>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</si>
  <si>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</si>
  <si>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</si>
  <si>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</si>
  <si>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</si>
  <si>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</si>
  <si>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</si>
  <si>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</si>
  <si>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</si>
  <si>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</si>
  <si>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</si>
  <si>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</si>
  <si>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</si>
  <si>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</si>
  <si>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</si>
  <si>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</si>
  <si>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</si>
  <si>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</si>
  <si>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</si>
  <si>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</si>
  <si>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</si>
  <si>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</si>
  <si>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</si>
  <si>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</si>
  <si>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</si>
  <si>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</si>
  <si>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</si>
  <si>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</si>
  <si>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</si>
  <si>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</si>
  <si>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</si>
  <si>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</si>
  <si>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</si>
  <si>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</si>
  <si>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</si>
  <si>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</si>
  <si>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</si>
  <si>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</si>
  <si>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</si>
  <si>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</si>
  <si>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</si>
  <si>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</si>
  <si>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</si>
  <si>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</si>
  <si>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</si>
  <si>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</si>
  <si>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</si>
  <si>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</si>
  <si>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</si>
  <si>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</si>
  <si>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</si>
  <si>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</si>
  <si>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</si>
  <si>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</si>
  <si>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</si>
  <si>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</si>
  <si>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</si>
  <si>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</si>
  <si>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</si>
  <si>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</si>
  <si>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</si>
  <si>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</si>
  <si>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</si>
  <si>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</si>
  <si>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</si>
  <si>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</si>
  <si>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</si>
  <si>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</si>
  <si>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</si>
  <si>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</si>
  <si>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</si>
  <si>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</si>
  <si>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</si>
  <si>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</si>
  <si>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</si>
  <si>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</si>
  <si>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</si>
  <si>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</si>
  <si>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</si>
  <si>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</si>
  <si>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</si>
  <si>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</si>
  <si>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</si>
  <si>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</si>
  <si>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</si>
  <si>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</si>
  <si>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</si>
  <si>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</si>
  <si>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</si>
  <si>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</si>
  <si>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</si>
  <si>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</si>
  <si>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</si>
  <si>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</si>
  <si>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</si>
  <si>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</si>
  <si>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</si>
  <si>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</si>
  <si>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</si>
  <si>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</si>
  <si>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</si>
  <si>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</si>
  <si>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</si>
  <si>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</si>
  <si>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</si>
  <si>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</si>
  <si>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</si>
  <si>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</si>
  <si>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</si>
  <si>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</si>
  <si>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</si>
  <si>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</si>
  <si>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</si>
  <si>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</si>
  <si>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</si>
  <si>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</si>
  <si>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</si>
  <si>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</si>
  <si>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</si>
  <si>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</si>
  <si>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</si>
  <si>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</si>
  <si>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</si>
  <si>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</si>
  <si>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</si>
  <si>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</si>
  <si>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</si>
  <si>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</si>
  <si>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</si>
  <si>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</si>
  <si>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</si>
  <si>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</si>
  <si>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</si>
  <si>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</si>
  <si>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</si>
  <si>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</si>
  <si>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</si>
  <si>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</si>
  <si>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</si>
  <si>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</si>
  <si>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</si>
  <si>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</si>
  <si>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</si>
  <si>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</si>
  <si>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</si>
  <si>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</si>
  <si>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</si>
  <si>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</si>
  <si>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</si>
  <si>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</si>
  <si>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</si>
  <si>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</si>
  <si>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</si>
  <si>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</si>
  <si>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</si>
  <si>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</si>
  <si>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</si>
  <si>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</si>
  <si>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</si>
  <si>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</si>
  <si>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</si>
  <si>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</si>
  <si>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</si>
  <si>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</si>
  <si>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</si>
  <si>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</si>
  <si>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</si>
  <si>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</si>
  <si>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</si>
  <si>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</si>
  <si>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</si>
  <si>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</si>
  <si>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</si>
  <si>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</si>
  <si>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</si>
  <si>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</si>
  <si>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</si>
  <si>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</si>
  <si>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</si>
  <si>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</si>
  <si>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</si>
  <si>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</si>
  <si>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</si>
  <si>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</si>
  <si>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</si>
  <si>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</si>
  <si>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</si>
  <si>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</si>
  <si>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</si>
  <si>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</si>
  <si>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</si>
  <si>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</si>
  <si>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</si>
  <si>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</si>
  <si>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</si>
  <si>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</si>
  <si>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</si>
  <si>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</si>
  <si>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</si>
  <si>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</si>
  <si>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</si>
  <si>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</si>
  <si>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</si>
  <si>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</si>
  <si>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</si>
  <si>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</si>
  <si>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</si>
  <si>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</si>
  <si>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</si>
  <si>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</si>
  <si>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</si>
  <si>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</si>
  <si>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</si>
  <si>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</si>
  <si>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</si>
  <si>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</si>
  <si>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</si>
  <si>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</si>
  <si>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</si>
  <si>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</si>
  <si>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</si>
  <si>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</si>
  <si>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</si>
  <si>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</si>
  <si>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</si>
  <si>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</si>
  <si>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</si>
  <si>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</si>
  <si>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</si>
  <si>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</si>
  <si>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</si>
  <si>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</si>
  <si>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</si>
  <si>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</si>
  <si>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</si>
  <si>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</si>
  <si>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</si>
  <si>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</si>
  <si>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</si>
  <si>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</si>
  <si>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</si>
  <si>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</si>
  <si>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</si>
  <si>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</si>
  <si>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</si>
  <si>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</si>
  <si>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</si>
  <si>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</si>
  <si>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</si>
  <si>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</si>
  <si>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</si>
  <si>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</si>
  <si>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</si>
  <si>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</si>
  <si>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</si>
  <si>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</si>
  <si>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</si>
  <si>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</si>
  <si>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</si>
  <si>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</si>
  <si>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</si>
  <si>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</si>
  <si>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</si>
  <si>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</si>
  <si>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</si>
  <si>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</si>
  <si>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</si>
  <si>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</si>
  <si>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</si>
  <si>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</si>
  <si>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</si>
  <si>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</si>
  <si>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</si>
  <si>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</si>
  <si>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</si>
  <si>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</si>
  <si>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</si>
  <si>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</si>
  <si>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</si>
  <si>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</si>
  <si>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</si>
  <si>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</si>
  <si>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</si>
  <si>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</si>
  <si>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</si>
  <si>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</si>
  <si>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</si>
  <si>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</si>
  <si>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</si>
  <si>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</si>
  <si>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</si>
  <si>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</si>
  <si>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</si>
  <si>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</si>
  <si>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</si>
  <si>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</si>
  <si>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</si>
  <si>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</si>
  <si>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</si>
  <si>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</si>
  <si>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</si>
  <si>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</si>
  <si>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</si>
  <si>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</si>
  <si>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</si>
  <si>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</si>
  <si>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</si>
  <si>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</si>
  <si>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</si>
  <si>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</si>
  <si>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</si>
  <si>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</si>
  <si>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</si>
  <si>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</si>
  <si>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</si>
  <si>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</si>
  <si>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</si>
  <si>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</si>
  <si>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</si>
  <si>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</si>
  <si>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</si>
  <si>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</si>
  <si>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</si>
  <si>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</si>
  <si>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</si>
  <si>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</si>
  <si>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</si>
  <si>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</si>
  <si>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</si>
  <si>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</si>
  <si>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</si>
  <si>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</si>
  <si>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</si>
  <si>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</si>
  <si>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</si>
  <si>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</si>
  <si>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</si>
  <si>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</si>
  <si>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</si>
  <si>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</si>
  <si>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</si>
  <si>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</si>
  <si>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</si>
  <si>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</si>
  <si>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</si>
  <si>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</si>
  <si>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</si>
  <si>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</si>
  <si>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</si>
  <si>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</si>
  <si>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</si>
  <si>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</si>
  <si>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</si>
  <si>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</si>
  <si>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</si>
  <si>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</si>
  <si>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</si>
  <si>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</si>
  <si>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</si>
  <si>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</si>
  <si>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</si>
  <si>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</si>
  <si>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</si>
  <si>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</si>
  <si>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</si>
  <si>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</si>
  <si>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</si>
  <si>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</si>
  <si>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</si>
  <si>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</si>
  <si>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</si>
  <si>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</si>
  <si>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</si>
  <si>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</si>
  <si>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</si>
  <si>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</si>
  <si>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</si>
  <si>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</si>
  <si>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</si>
  <si>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</si>
  <si>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</si>
  <si>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</si>
  <si>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</si>
  <si>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</si>
  <si>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</si>
  <si>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</si>
  <si>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</si>
  <si>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</si>
  <si>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</si>
  <si>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</si>
  <si>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</si>
  <si>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</si>
  <si>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</si>
  <si>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</si>
  <si>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</si>
  <si>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</si>
  <si>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</si>
  <si>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</si>
  <si>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</si>
  <si>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</si>
  <si>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</si>
  <si>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</si>
  <si>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</si>
  <si>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</si>
  <si>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</si>
  <si>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</si>
  <si>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</si>
  <si>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</si>
  <si>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</si>
  <si>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</si>
  <si>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</si>
  <si>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</si>
  <si>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</si>
  <si>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</si>
  <si>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</si>
  <si>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</si>
  <si>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</si>
  <si>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</si>
  <si>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</si>
  <si>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</si>
  <si>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</si>
  <si>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</si>
  <si>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</si>
  <si>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</si>
  <si>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</si>
  <si>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</si>
  <si>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</si>
  <si>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</si>
  <si>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</si>
  <si>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</si>
  <si>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</si>
  <si>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</si>
  <si>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</si>
  <si>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</si>
  <si>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</si>
  <si>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</si>
  <si>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</si>
  <si>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</si>
  <si>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</si>
  <si>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</si>
  <si>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</si>
  <si>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</si>
  <si>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</si>
  <si>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</si>
  <si>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</si>
  <si>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</si>
  <si>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</si>
  <si>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</si>
  <si>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</si>
  <si>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</si>
  <si>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</si>
  <si>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</si>
  <si>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</si>
  <si>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</si>
  <si>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</si>
  <si>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</si>
  <si>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</si>
  <si>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</si>
  <si>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</si>
  <si>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</si>
  <si>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</si>
  <si>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</si>
  <si>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</si>
  <si>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</si>
  <si>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</si>
  <si>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</si>
  <si>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</si>
  <si>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</si>
  <si>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</si>
  <si>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</si>
  <si>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</si>
  <si>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</si>
  <si>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</si>
  <si>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</si>
  <si>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</si>
  <si>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</si>
  <si>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</si>
  <si>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</si>
  <si>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</si>
  <si>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</si>
  <si>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</si>
  <si>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</si>
  <si>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</si>
  <si>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</si>
  <si>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</si>
  <si>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</si>
  <si>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</si>
  <si>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</si>
  <si>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</si>
  <si>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</si>
  <si>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</si>
  <si>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</si>
  <si>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</si>
  <si>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</si>
  <si>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</si>
  <si>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</si>
  <si>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</si>
  <si>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</si>
  <si>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</si>
  <si>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</si>
  <si>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</si>
  <si>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</si>
  <si>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</si>
  <si>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</si>
  <si>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</si>
  <si>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</si>
  <si>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</si>
  <si>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</si>
  <si>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</si>
  <si>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</si>
  <si>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</si>
  <si>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</si>
  <si>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</si>
  <si>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</si>
  <si>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</si>
  <si>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</si>
  <si>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</si>
  <si>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</si>
  <si>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</si>
  <si>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</si>
  <si>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</si>
  <si>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</si>
  <si>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</si>
  <si>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</si>
  <si>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</si>
  <si>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</si>
  <si>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</si>
  <si>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</si>
  <si>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</si>
  <si>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</si>
  <si>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</si>
  <si>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</si>
  <si>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</si>
  <si>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</si>
  <si>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</si>
  <si>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</si>
  <si>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</si>
  <si>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</si>
  <si>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</si>
  <si>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</si>
  <si>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</si>
  <si>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</si>
  <si>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</si>
  <si>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</si>
  <si>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</si>
  <si>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</si>
  <si>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</si>
  <si>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</si>
  <si>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</si>
  <si>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</si>
  <si>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</si>
  <si>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</si>
  <si>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</si>
  <si>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</si>
  <si>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</si>
  <si>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</si>
  <si>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</si>
  <si>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</si>
  <si>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</si>
  <si>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</si>
  <si>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</si>
  <si>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</si>
  <si>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</si>
  <si>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</si>
  <si>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</si>
  <si>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</si>
  <si>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</si>
  <si>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</si>
  <si>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</si>
  <si>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</si>
  <si>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</si>
  <si>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</si>
  <si>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</si>
  <si>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</si>
  <si>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</si>
  <si>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</si>
  <si>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</si>
  <si>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</si>
  <si>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</si>
  <si>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</si>
  <si>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</si>
  <si>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</si>
  <si>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</si>
  <si>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</si>
  <si>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</si>
  <si>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</si>
  <si>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</si>
  <si>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</si>
  <si>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</si>
  <si>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</si>
  <si>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</si>
  <si>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</si>
  <si>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</si>
  <si>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</si>
  <si>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</si>
  <si>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</si>
  <si>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</si>
  <si>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</si>
  <si>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</si>
  <si>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</si>
  <si>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</si>
  <si>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</si>
  <si>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</si>
  <si>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</si>
  <si>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</si>
  <si>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</si>
  <si>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</si>
  <si>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</si>
  <si>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</si>
  <si>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</si>
  <si>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</si>
  <si>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</si>
  <si>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</si>
  <si>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</si>
  <si>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</si>
  <si>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</si>
  <si>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</si>
  <si>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</si>
  <si>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</si>
  <si>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</si>
  <si>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</si>
  <si>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</si>
  <si>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</si>
  <si>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</si>
  <si>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</si>
  <si>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</si>
  <si>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</si>
  <si>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</si>
  <si>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</si>
  <si>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</si>
  <si>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</si>
  <si>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</si>
  <si>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</si>
  <si>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</si>
  <si>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</si>
  <si>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</si>
  <si>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</si>
  <si>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</si>
  <si>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</si>
  <si>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</si>
  <si>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</si>
  <si>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</si>
  <si>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</si>
  <si>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</si>
  <si>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</si>
  <si>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</si>
  <si>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</si>
  <si>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</si>
  <si>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</si>
  <si>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</si>
  <si>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</si>
  <si>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</si>
  <si>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</si>
  <si>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</si>
  <si>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</si>
  <si>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</si>
  <si>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</si>
  <si>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</si>
  <si>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</si>
  <si>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</si>
  <si>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</si>
  <si>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</si>
  <si>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</si>
  <si>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</si>
  <si>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</si>
  <si>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</si>
  <si>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</si>
  <si>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</si>
  <si>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</si>
  <si>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</si>
  <si>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</si>
  <si>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</si>
  <si>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</si>
  <si>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</si>
  <si>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</si>
  <si>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</si>
  <si>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</si>
  <si>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</si>
  <si>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</si>
  <si>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</si>
  <si>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</si>
  <si>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</si>
  <si>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</si>
  <si>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</si>
  <si>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</si>
  <si>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</si>
  <si>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</si>
  <si>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</si>
  <si>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</si>
  <si>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</si>
  <si>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</si>
  <si>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</si>
  <si>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</si>
  <si>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</si>
  <si>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</si>
  <si>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</si>
  <si>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</si>
  <si>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</si>
  <si>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</si>
  <si>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</si>
  <si>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</si>
  <si>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</si>
  <si>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</si>
  <si>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</si>
  <si>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</si>
  <si>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</si>
  <si>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</si>
  <si>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</si>
  <si>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</si>
  <si>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</si>
  <si>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</si>
  <si>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</si>
  <si>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</si>
  <si>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</si>
  <si>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</si>
  <si>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</si>
  <si>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</si>
  <si>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</si>
  <si>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</si>
  <si>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</si>
  <si>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</si>
  <si>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</si>
  <si>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</si>
  <si>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</si>
  <si>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</si>
  <si>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</si>
  <si>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</si>
  <si>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</si>
  <si>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</si>
  <si>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</si>
  <si>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</si>
  <si>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</si>
  <si>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</si>
  <si>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</si>
  <si>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</si>
  <si>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</si>
  <si>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</si>
  <si>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</si>
  <si>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</si>
  <si>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</si>
  <si>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</si>
  <si>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</si>
  <si>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</si>
  <si>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</si>
  <si>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</si>
  <si>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</si>
  <si>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</si>
  <si>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</si>
  <si>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</si>
  <si>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</si>
  <si>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</si>
  <si>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</si>
  <si>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</si>
  <si>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</si>
  <si>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</si>
  <si>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</si>
  <si>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</si>
  <si>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</si>
  <si>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</si>
  <si>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</si>
  <si>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</si>
  <si>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</si>
  <si>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</si>
  <si>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</si>
  <si>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</si>
  <si>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</si>
  <si>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</si>
  <si>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</si>
  <si>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</si>
  <si>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</si>
  <si>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</si>
  <si>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</si>
  <si>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</si>
  <si>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</si>
  <si>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</si>
  <si>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</si>
  <si>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</si>
  <si>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</si>
  <si>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</si>
  <si>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</si>
  <si>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</si>
  <si>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</si>
  <si>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</si>
  <si>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</si>
  <si>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</si>
  <si>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</si>
  <si>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</si>
  <si>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</si>
  <si>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</si>
  <si>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</si>
  <si>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</si>
  <si>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</si>
  <si>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</si>
  <si>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</si>
  <si>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</si>
  <si>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</si>
  <si>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</si>
  <si>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</si>
  <si>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</si>
  <si>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</si>
  <si>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</si>
  <si>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</si>
  <si>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</si>
  <si>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</si>
  <si>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</si>
  <si>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</si>
  <si>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</si>
  <si>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</si>
  <si>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</si>
  <si>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</si>
  <si>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</si>
  <si>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</si>
  <si>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</si>
  <si>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</si>
  <si>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</si>
  <si>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</si>
  <si>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</si>
  <si>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</si>
  <si>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</si>
  <si>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</si>
  <si>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</si>
  <si>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</si>
  <si>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</si>
  <si>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</si>
  <si>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</si>
  <si>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</si>
  <si>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</si>
  <si>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</si>
  <si>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</si>
  <si>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</si>
  <si>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</si>
  <si>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</si>
  <si>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</si>
  <si>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</si>
  <si>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</si>
  <si>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</si>
  <si>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</si>
  <si>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</si>
  <si>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</si>
  <si>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</si>
  <si>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</si>
  <si>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</si>
  <si>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</si>
  <si>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</si>
  <si>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</si>
  <si>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</si>
  <si>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</si>
  <si>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</si>
  <si>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</si>
  <si>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</si>
  <si>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</si>
  <si>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</si>
  <si>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</si>
  <si>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</si>
  <si>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</si>
  <si>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</si>
  <si>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</si>
  <si>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</si>
  <si>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</si>
  <si>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</si>
  <si>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</si>
  <si>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</si>
  <si>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</si>
  <si>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</si>
  <si>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</si>
  <si>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</si>
  <si>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</si>
  <si>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</si>
  <si>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</si>
  <si>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</si>
  <si>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</si>
  <si>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</si>
  <si>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</si>
  <si>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</si>
  <si>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</si>
  <si>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</si>
  <si>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</si>
  <si>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</si>
  <si>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</si>
  <si>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</si>
  <si>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</si>
  <si>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</si>
  <si>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</si>
  <si>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</si>
  <si>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</si>
  <si>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</si>
  <si>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</si>
  <si>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</si>
  <si>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</si>
  <si>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</si>
  <si>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</si>
  <si>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</si>
  <si>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</si>
  <si>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</si>
  <si>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</si>
  <si>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</si>
  <si>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</si>
  <si>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</si>
  <si>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</si>
  <si>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</si>
  <si>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</si>
  <si>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</si>
  <si>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</si>
  <si>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</si>
  <si>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</si>
  <si>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</si>
  <si>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</si>
  <si>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</si>
  <si>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</si>
  <si>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</si>
  <si>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</si>
  <si>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</si>
  <si>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</si>
  <si>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</si>
  <si>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</si>
  <si>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</si>
  <si>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</si>
  <si>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</si>
  <si>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</si>
  <si>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</si>
  <si>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</si>
  <si>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</si>
  <si>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</si>
  <si>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</si>
  <si>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</si>
  <si>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</si>
  <si>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</si>
  <si>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</si>
  <si>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</si>
  <si>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</si>
  <si>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</si>
  <si>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</si>
  <si>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</si>
  <si>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</si>
  <si>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</si>
  <si>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</si>
  <si>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</si>
  <si>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</si>
  <si>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</si>
  <si>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</si>
  <si>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</si>
  <si>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</si>
  <si>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</si>
  <si>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</si>
  <si>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</si>
  <si>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</si>
  <si>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</si>
  <si>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</si>
  <si>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</si>
  <si>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</si>
  <si>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</si>
  <si>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</si>
  <si>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</si>
  <si>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</si>
  <si>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</si>
  <si>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</si>
  <si>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</si>
  <si>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</si>
  <si>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</si>
  <si>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</si>
  <si>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</si>
  <si>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</si>
  <si>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</si>
  <si>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</si>
  <si>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</si>
  <si>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</si>
  <si>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</si>
  <si>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</si>
  <si>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</si>
  <si>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</si>
  <si>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</si>
  <si>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</si>
  <si>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</si>
  <si>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</si>
  <si>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</si>
  <si>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</si>
  <si>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</si>
  <si>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</si>
  <si>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</si>
  <si>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</si>
  <si>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</si>
  <si>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</si>
  <si>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</si>
  <si>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</si>
  <si>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</si>
  <si>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</si>
  <si>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</si>
  <si>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</si>
  <si>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</si>
  <si>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</si>
  <si>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</si>
  <si>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</si>
  <si>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</si>
  <si>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</si>
  <si>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</si>
  <si>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</si>
  <si>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</si>
  <si>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</si>
  <si>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</si>
  <si>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</si>
  <si>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</si>
  <si>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</si>
  <si>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</si>
  <si>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</si>
  <si>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</si>
  <si>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</si>
  <si>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</si>
  <si>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</si>
  <si>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</si>
  <si>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</si>
  <si>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</si>
  <si>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</si>
  <si>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</si>
  <si>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</si>
  <si>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</si>
  <si>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</si>
  <si>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</si>
  <si>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</si>
  <si>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</si>
  <si>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</si>
  <si>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</si>
  <si>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</si>
  <si>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</si>
  <si>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</si>
  <si>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</si>
  <si>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</si>
  <si>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</si>
  <si>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</si>
  <si>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</si>
  <si>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</si>
  <si>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</si>
  <si>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</si>
  <si>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</si>
  <si>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</si>
  <si>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</si>
  <si>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</si>
  <si>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</si>
  <si>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</si>
  <si>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</si>
  <si>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</si>
  <si>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</si>
  <si>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</si>
  <si>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</si>
  <si>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</si>
  <si>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</si>
  <si>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</si>
  <si>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</si>
  <si>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</si>
  <si>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</si>
  <si>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</si>
  <si>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</si>
  <si>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</si>
  <si>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</si>
  <si>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</si>
  <si>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</si>
  <si>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</si>
  <si>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</si>
  <si>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</si>
  <si>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</si>
  <si>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</si>
  <si>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</si>
  <si>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</si>
  <si>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</si>
  <si>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</si>
  <si>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</si>
  <si>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</si>
  <si>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</si>
  <si>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</si>
  <si>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</si>
  <si>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</si>
  <si>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</si>
  <si>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</si>
  <si>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</si>
  <si>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</si>
  <si>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</si>
  <si>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</si>
  <si>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</si>
  <si>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</si>
  <si>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</si>
  <si>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</si>
  <si>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</si>
  <si>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</si>
  <si>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</si>
  <si>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</si>
  <si>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</si>
  <si>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</si>
  <si>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</si>
  <si>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</si>
  <si>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</si>
  <si>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</si>
  <si>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</si>
  <si>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</si>
  <si>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</si>
  <si>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</si>
  <si>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</si>
  <si>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</si>
  <si>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</si>
  <si>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</si>
  <si>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</si>
  <si>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</si>
  <si>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</si>
  <si>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</si>
  <si>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</si>
  <si>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</si>
  <si>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</si>
  <si>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</si>
  <si>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</si>
  <si>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</si>
  <si>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</si>
  <si>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</si>
  <si>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</si>
  <si>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</si>
  <si>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</si>
  <si>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</si>
  <si>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</si>
  <si>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</si>
  <si>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</si>
  <si>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</si>
  <si>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</si>
  <si>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</si>
  <si>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</si>
  <si>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</si>
  <si>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</si>
  <si>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</si>
  <si>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</si>
  <si>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</si>
  <si>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</si>
  <si>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</si>
  <si>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</si>
  <si>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</si>
  <si>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</si>
  <si>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</si>
  <si>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</si>
  <si>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</si>
  <si>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</si>
  <si>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</si>
  <si>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</si>
  <si>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</si>
  <si>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</si>
  <si>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</si>
  <si>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</si>
  <si>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</si>
  <si>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</si>
  <si>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</si>
  <si>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</si>
  <si>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</si>
  <si>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</si>
  <si>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</si>
  <si>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</si>
  <si>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</si>
  <si>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</si>
  <si>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</si>
  <si>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</si>
  <si>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</si>
  <si>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</si>
  <si>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</si>
  <si>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</si>
  <si>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</si>
  <si>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</si>
  <si>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</si>
  <si>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</si>
  <si>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</si>
  <si>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</si>
  <si>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</si>
  <si>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</si>
  <si>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</si>
  <si>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</si>
  <si>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</si>
  <si>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</si>
  <si>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</si>
  <si>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</si>
  <si>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</si>
  <si>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</si>
  <si>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</si>
  <si>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</si>
  <si>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</si>
  <si>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</si>
  <si>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</si>
  <si>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</si>
  <si>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</si>
  <si>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</si>
  <si>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</si>
  <si>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</si>
  <si>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</si>
  <si>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</si>
  <si>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</si>
  <si>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</si>
  <si>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</si>
  <si>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</si>
  <si>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</si>
  <si>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</si>
  <si>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</si>
  <si>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</si>
  <si>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</si>
  <si>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</si>
  <si>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</si>
  <si>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</si>
  <si>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</si>
  <si>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</si>
  <si>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</si>
  <si>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</si>
  <si>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</si>
  <si>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</si>
  <si>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</si>
  <si>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</si>
  <si>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</si>
  <si>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</si>
  <si>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</si>
  <si>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</si>
  <si>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</si>
  <si>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</si>
  <si>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</si>
  <si>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</si>
  <si>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</si>
  <si>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</si>
  <si>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</si>
  <si>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</si>
  <si>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</si>
  <si>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</si>
  <si>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</si>
  <si>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</si>
  <si>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</si>
  <si>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</si>
  <si>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</si>
  <si>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</si>
  <si>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</si>
  <si>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</si>
  <si>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</si>
  <si>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</si>
  <si>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</si>
  <si>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</si>
  <si>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</si>
  <si>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</si>
  <si>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</si>
  <si>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</si>
  <si>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</si>
  <si>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</si>
  <si>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</si>
  <si>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</si>
  <si>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</si>
  <si>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</si>
  <si>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</si>
  <si>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</si>
  <si>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</si>
  <si>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</si>
  <si>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</si>
  <si>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</si>
  <si>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</si>
  <si>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</si>
  <si>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</si>
  <si>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</si>
  <si>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</si>
  <si>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</si>
  <si>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</si>
  <si>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</si>
  <si>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</si>
  <si>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</si>
  <si>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</si>
  <si>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</si>
  <si>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</si>
  <si>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</si>
  <si>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</si>
  <si>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</si>
  <si>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</si>
  <si>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</si>
  <si>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</si>
  <si>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</si>
  <si>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</si>
  <si>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</si>
  <si>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</si>
  <si>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</si>
  <si>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</si>
  <si>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</si>
  <si>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</si>
  <si>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</si>
  <si>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</si>
  <si>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</si>
  <si>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</si>
  <si>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</si>
  <si>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</si>
  <si>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</si>
  <si>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</si>
  <si>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</si>
  <si>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</si>
  <si>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</si>
  <si>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</si>
  <si>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</si>
  <si>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</si>
  <si>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</si>
  <si>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</si>
  <si>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</si>
  <si>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</si>
  <si>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</si>
  <si>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</si>
  <si>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</si>
  <si>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</si>
  <si>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</si>
  <si>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</si>
  <si>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</si>
  <si>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</si>
  <si>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</si>
  <si>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</si>
  <si>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</si>
  <si>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</si>
  <si>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</si>
  <si>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</si>
  <si>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</si>
  <si>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</si>
  <si>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</si>
  <si>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</si>
  <si>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</si>
  <si>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</si>
  <si>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</si>
  <si>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</si>
  <si>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</si>
  <si>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</si>
  <si>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</si>
  <si>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</si>
  <si>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</si>
  <si>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</si>
  <si>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</si>
  <si>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</si>
  <si>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</si>
  <si>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</si>
  <si>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</si>
  <si>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</si>
  <si>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</si>
  <si>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</si>
  <si>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</si>
  <si>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</si>
  <si>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</si>
  <si>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</si>
  <si>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</si>
  <si>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</si>
  <si>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</si>
  <si>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</si>
  <si>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</si>
  <si>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</si>
  <si>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</si>
  <si>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</si>
  <si>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</si>
  <si>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</si>
  <si>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</si>
  <si>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</si>
  <si>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</si>
  <si>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</si>
  <si>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</si>
  <si>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</si>
  <si>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</si>
  <si>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</si>
  <si>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</si>
  <si>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</si>
  <si>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</si>
  <si>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</si>
  <si>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</si>
  <si>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</si>
  <si>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</si>
  <si>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</si>
  <si>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</si>
  <si>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</si>
  <si>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</si>
  <si>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</si>
  <si>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</si>
  <si>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</si>
  <si>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</si>
  <si>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</si>
  <si>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</si>
  <si>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</si>
  <si>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</si>
  <si>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</si>
  <si>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</si>
  <si>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</si>
  <si>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</si>
  <si>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</si>
  <si>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</si>
  <si>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</si>
  <si>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</si>
  <si>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</si>
  <si>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</si>
  <si>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</si>
  <si>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</si>
  <si>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</si>
  <si>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</si>
  <si>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</si>
  <si>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</si>
  <si>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</si>
  <si>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</si>
  <si>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</si>
  <si>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</si>
  <si>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</si>
  <si>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</si>
  <si>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</si>
  <si>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</si>
  <si>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</si>
  <si>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</si>
  <si>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</si>
  <si>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</si>
  <si>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</si>
  <si>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</si>
  <si>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</si>
  <si>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</si>
  <si>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</si>
  <si>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</si>
  <si>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</si>
  <si>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</si>
  <si>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</si>
  <si>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</si>
  <si>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</si>
  <si>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</si>
  <si>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</si>
  <si>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</si>
  <si>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</si>
  <si>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</si>
  <si>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</si>
  <si>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</si>
  <si>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</si>
  <si>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</si>
  <si>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</si>
  <si>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</si>
  <si>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</si>
  <si>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</si>
  <si>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</si>
  <si>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</si>
  <si>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</si>
  <si>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</si>
  <si>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</si>
  <si>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</si>
  <si>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</si>
  <si>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</si>
  <si>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</si>
  <si>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</si>
  <si>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</si>
  <si>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</si>
  <si>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</si>
  <si>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</si>
  <si>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</si>
  <si>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</si>
  <si>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</si>
  <si>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</si>
  <si>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</si>
  <si>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</si>
  <si>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</si>
  <si>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</si>
  <si>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</si>
  <si>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</si>
  <si>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</si>
  <si>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</si>
  <si>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</si>
  <si>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</si>
  <si>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</si>
  <si>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</si>
  <si>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</si>
  <si>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</si>
  <si>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</si>
  <si>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</si>
  <si>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</si>
  <si>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</si>
  <si>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</si>
  <si>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</si>
  <si>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</si>
  <si>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</si>
  <si>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</si>
  <si>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</si>
  <si>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</si>
  <si>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</si>
  <si>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</si>
  <si>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</si>
  <si>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</si>
  <si>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</si>
  <si>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</si>
  <si>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</si>
  <si>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</si>
  <si>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</si>
  <si>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</si>
  <si>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</si>
  <si>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</si>
  <si>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</si>
  <si>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</si>
  <si>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</si>
  <si>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</si>
  <si>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</si>
  <si>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</si>
  <si>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</si>
  <si>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</si>
  <si>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</si>
  <si>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</si>
  <si>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</si>
  <si>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</si>
  <si>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</si>
  <si>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</si>
  <si>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</si>
  <si>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</si>
  <si>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</si>
  <si>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</si>
  <si>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</si>
  <si>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</si>
  <si>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</si>
  <si>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</si>
  <si>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</si>
  <si>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</si>
  <si>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</si>
  <si>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</si>
  <si>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</si>
  <si>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</si>
  <si>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</si>
  <si>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</si>
  <si>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</si>
  <si>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</si>
  <si>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</si>
  <si>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</si>
  <si>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</si>
  <si>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</si>
  <si>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</si>
  <si>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</si>
  <si>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</si>
  <si>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</si>
  <si>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</si>
  <si>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</si>
  <si>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</si>
  <si>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</si>
  <si>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</si>
  <si>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</si>
  <si>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</si>
  <si>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</si>
  <si>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</si>
  <si>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</si>
  <si>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</si>
  <si>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</si>
  <si>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</si>
  <si>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</si>
  <si>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</si>
  <si>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</si>
  <si>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</si>
  <si>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</si>
  <si>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</si>
  <si>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</si>
  <si>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</si>
  <si>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</si>
  <si>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</si>
  <si>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</si>
  <si>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</si>
  <si>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</si>
  <si>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</si>
  <si>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</si>
  <si>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</si>
  <si>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</si>
  <si>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</si>
  <si>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</si>
  <si>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</si>
  <si>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</si>
  <si>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</si>
  <si>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</si>
  <si>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</si>
  <si>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</si>
  <si>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</si>
  <si>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</si>
  <si>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</si>
  <si>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</si>
  <si>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</si>
  <si>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</si>
  <si>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</si>
  <si>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</si>
  <si>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</si>
  <si>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</si>
  <si>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</si>
  <si>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</si>
  <si>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</si>
  <si>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</si>
  <si>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</si>
  <si>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</si>
  <si>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</si>
  <si>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</si>
  <si>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</si>
  <si>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</si>
  <si>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</si>
  <si>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</si>
  <si>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</si>
  <si>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</si>
  <si>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</si>
  <si>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</si>
  <si>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</si>
  <si>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</si>
  <si>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</si>
  <si>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</si>
  <si>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</si>
  <si>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</si>
  <si>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</si>
  <si>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</si>
  <si>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</si>
  <si>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</si>
  <si>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</si>
  <si>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</si>
  <si>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</si>
  <si>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</si>
  <si>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</si>
  <si>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</si>
  <si>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</si>
  <si>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</si>
  <si>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</si>
  <si>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</si>
  <si>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</si>
  <si>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</si>
  <si>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</si>
  <si>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</si>
  <si>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</si>
  <si>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</si>
  <si>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</si>
  <si>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</si>
  <si>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</si>
  <si>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</si>
  <si>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</si>
  <si>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</si>
  <si>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</si>
  <si>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</si>
  <si>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</si>
  <si>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</si>
  <si>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</si>
  <si>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</si>
  <si>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</si>
  <si>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</si>
  <si>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</si>
  <si>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</si>
  <si>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</si>
  <si>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</si>
  <si>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</si>
  <si>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</si>
  <si>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</si>
  <si>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</si>
  <si>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</si>
  <si>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</si>
  <si>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</si>
  <si>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</si>
  <si>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</si>
  <si>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</si>
  <si>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</si>
  <si>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</si>
  <si>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</si>
  <si>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</si>
  <si>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</si>
  <si>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</si>
  <si>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</si>
  <si>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</si>
  <si>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</si>
  <si>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</si>
  <si>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</si>
  <si>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</si>
  <si>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</si>
  <si>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</si>
  <si>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</si>
  <si>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</si>
  <si>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</si>
  <si>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</si>
  <si>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</si>
  <si>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</si>
  <si>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</si>
  <si>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</si>
  <si>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</si>
  <si>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</si>
  <si>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</si>
  <si>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</si>
  <si>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</si>
  <si>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</si>
  <si>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</si>
  <si>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</si>
  <si>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</si>
  <si>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</si>
  <si>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</si>
  <si>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</si>
  <si>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</si>
  <si>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</si>
  <si>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</si>
  <si>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</si>
  <si>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</si>
  <si>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</si>
  <si>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</si>
  <si>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</si>
  <si>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</si>
  <si>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</si>
  <si>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</si>
  <si>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</si>
  <si>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</si>
  <si>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</si>
  <si>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</si>
  <si>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</si>
  <si>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</si>
  <si>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</si>
  <si>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</si>
  <si>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</si>
  <si>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</si>
  <si>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</si>
  <si>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</si>
  <si>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</si>
  <si>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</si>
  <si>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</si>
  <si>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</si>
  <si>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</si>
  <si>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</si>
  <si>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</si>
  <si>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</si>
  <si>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</si>
  <si>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</si>
  <si>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</si>
  <si>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</si>
  <si>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</si>
  <si>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</si>
  <si>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</si>
  <si>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</si>
  <si>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</si>
  <si>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</si>
  <si>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</si>
  <si>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</si>
  <si>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</si>
  <si>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</si>
  <si>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</si>
  <si>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</si>
  <si>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</si>
  <si>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</si>
  <si>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</si>
  <si>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</si>
  <si>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</si>
  <si>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</si>
  <si>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</si>
  <si>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</si>
  <si>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</si>
  <si>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</si>
  <si>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</si>
  <si>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</si>
  <si>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</si>
  <si>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</si>
  <si>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</si>
  <si>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</si>
  <si>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</si>
  <si>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</si>
  <si>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</si>
  <si>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</si>
  <si>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</si>
  <si>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</si>
  <si>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</si>
  <si>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</si>
  <si>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</si>
  <si>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</si>
  <si>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</si>
  <si>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</si>
  <si>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</si>
  <si>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</si>
  <si>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</si>
  <si>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</si>
  <si>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</si>
  <si>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</si>
  <si>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</si>
  <si>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</si>
  <si>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</si>
  <si>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</si>
  <si>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</si>
  <si>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</si>
  <si>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</si>
  <si>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</si>
  <si>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</si>
  <si>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</si>
  <si>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</si>
  <si>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</si>
  <si>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</si>
  <si>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</si>
  <si>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</si>
  <si>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</si>
  <si>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</si>
  <si>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</si>
  <si>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</si>
  <si>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</si>
  <si>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</si>
  <si>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</si>
  <si>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</si>
  <si>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</si>
  <si>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</si>
  <si>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</si>
  <si>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</si>
  <si>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</si>
  <si>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</si>
  <si>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</si>
  <si>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</si>
  <si>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</si>
  <si>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</si>
  <si>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</si>
  <si>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</si>
  <si>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</si>
  <si>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</si>
  <si>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</si>
  <si>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</si>
  <si>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</si>
  <si>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</si>
  <si>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</si>
  <si>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</si>
  <si>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</si>
  <si>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</si>
  <si>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</si>
  <si>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</si>
  <si>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</si>
  <si>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</si>
  <si>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</si>
  <si>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</si>
  <si>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</si>
  <si>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</si>
  <si>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</si>
  <si>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</si>
  <si>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</si>
  <si>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</si>
  <si>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</si>
  <si>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</si>
  <si>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</si>
  <si>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</si>
  <si>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</si>
  <si>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</si>
  <si>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</si>
  <si>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</si>
  <si>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</si>
  <si>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</si>
  <si>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</si>
  <si>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</si>
  <si>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</si>
  <si>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</si>
  <si>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</si>
  <si>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</si>
  <si>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</si>
  <si>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</si>
  <si>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</si>
  <si>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</si>
  <si>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</si>
  <si>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</si>
  <si>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</si>
  <si>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</si>
  <si>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</si>
  <si>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</si>
  <si>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</si>
  <si>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</si>
  <si>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</si>
  <si>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</si>
  <si>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</si>
  <si>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</si>
  <si>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</si>
  <si>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</si>
  <si>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</si>
  <si>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</si>
  <si>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</si>
  <si>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</si>
  <si>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</si>
  <si>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</si>
  <si>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</si>
  <si>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</si>
  <si>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</si>
  <si>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</si>
  <si>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</si>
  <si>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</si>
  <si>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</si>
  <si>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</si>
  <si>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</si>
  <si>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</si>
  <si>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</si>
  <si>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</si>
  <si>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</si>
  <si>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</si>
  <si>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</si>
  <si>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</si>
  <si>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</si>
  <si>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</si>
  <si>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</si>
  <si>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</si>
  <si>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</si>
  <si>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</si>
  <si>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</si>
  <si>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</si>
  <si>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</si>
  <si>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</si>
  <si>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</si>
  <si>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</si>
  <si>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</si>
  <si>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</si>
  <si>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</si>
  <si>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</si>
  <si>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</si>
  <si>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</si>
  <si>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</si>
  <si>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</si>
  <si>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</si>
  <si>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</si>
  <si>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</si>
  <si>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</si>
  <si>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</si>
  <si>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</si>
  <si>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</si>
  <si>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</si>
  <si>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</si>
  <si>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</si>
  <si>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</si>
  <si>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</si>
  <si>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</si>
  <si>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</si>
  <si>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</si>
  <si>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</si>
  <si>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</si>
  <si>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</si>
  <si>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</si>
  <si>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</si>
  <si>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</si>
  <si>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</si>
  <si>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</si>
  <si>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</si>
  <si>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</si>
  <si>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</si>
  <si>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</si>
  <si>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</si>
  <si>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</si>
  <si>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</si>
  <si>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</si>
  <si>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</si>
  <si>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</si>
  <si>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</si>
  <si>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</si>
  <si>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</si>
  <si>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</si>
  <si>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</si>
  <si>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</si>
  <si>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</si>
  <si>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</si>
  <si>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</si>
  <si>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</si>
  <si>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</si>
  <si>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</si>
  <si>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</si>
  <si>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</si>
  <si>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</si>
  <si>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</si>
  <si>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</si>
  <si>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</si>
  <si>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</si>
  <si>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</si>
  <si>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</si>
  <si>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</si>
  <si>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</si>
  <si>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</si>
  <si>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</si>
  <si>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</si>
  <si>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</si>
  <si>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</si>
  <si>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</si>
  <si>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</si>
  <si>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</si>
  <si>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</si>
  <si>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</si>
  <si>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</si>
  <si>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</si>
  <si>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</si>
  <si>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</si>
  <si>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</si>
  <si>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</si>
  <si>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</si>
  <si>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</si>
  <si>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</si>
  <si>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</si>
  <si>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</si>
  <si>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</si>
  <si>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</si>
  <si>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</si>
  <si>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</si>
  <si>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</si>
  <si>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</si>
  <si>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</si>
  <si>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</si>
  <si>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</si>
  <si>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</si>
  <si>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</si>
  <si>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</si>
  <si>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</si>
  <si>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</si>
  <si>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</si>
  <si>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</si>
  <si>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</si>
  <si>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</si>
  <si>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</si>
  <si>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</si>
  <si>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</si>
  <si>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</si>
  <si>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</si>
  <si>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</si>
  <si>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</si>
  <si>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</si>
  <si>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</si>
  <si>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</si>
  <si>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</si>
  <si>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</si>
  <si>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</si>
  <si>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</si>
  <si>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</si>
  <si>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</si>
  <si>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</si>
  <si>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</si>
  <si>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</si>
  <si>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</si>
  <si>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</si>
  <si>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</si>
  <si>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</si>
  <si>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</si>
  <si>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</si>
  <si>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</si>
  <si>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</si>
  <si>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</si>
  <si>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</si>
  <si>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</si>
  <si>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</si>
  <si>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</si>
  <si>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</si>
  <si>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</si>
  <si>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</si>
  <si>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</si>
  <si>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</si>
  <si>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</si>
  <si>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</si>
  <si>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</si>
  <si>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</si>
  <si>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</si>
  <si>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</si>
  <si>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</si>
  <si>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</si>
  <si>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</si>
  <si>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</si>
  <si>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</si>
  <si>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</si>
  <si>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</si>
  <si>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</si>
  <si>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</si>
  <si>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</si>
  <si>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</si>
  <si>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</si>
  <si>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</si>
  <si>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</si>
  <si>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</si>
  <si>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</si>
  <si>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</si>
  <si>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</si>
  <si>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</si>
  <si>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</si>
  <si>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</si>
  <si>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</si>
  <si>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</si>
  <si>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</si>
  <si>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</si>
  <si>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</si>
  <si>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</si>
  <si>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</si>
  <si>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</si>
  <si>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</si>
  <si>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</si>
  <si>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</si>
  <si>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</si>
  <si>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</si>
  <si>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</si>
  <si>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</si>
  <si>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</si>
  <si>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</si>
  <si>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</si>
  <si>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</si>
  <si>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</si>
  <si>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</si>
  <si>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</si>
  <si>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</si>
  <si>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</si>
  <si>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</si>
  <si>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</si>
  <si>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</si>
  <si>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</si>
  <si>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</si>
  <si>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</si>
  <si>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</si>
  <si>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</si>
  <si>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</si>
  <si>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</si>
  <si>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</si>
  <si>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</si>
  <si>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</si>
  <si>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</si>
  <si>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</si>
  <si>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</si>
  <si>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</si>
  <si>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</si>
  <si>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</si>
  <si>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</si>
  <si>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</si>
  <si>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</si>
  <si>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</si>
  <si>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</si>
  <si>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</si>
  <si>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</si>
  <si>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</si>
  <si>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</si>
  <si>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</si>
  <si>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</si>
  <si>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</si>
  <si>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</si>
  <si>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</si>
  <si>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</si>
  <si>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</si>
  <si>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</si>
  <si>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</si>
  <si>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</si>
  <si>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</si>
  <si>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</si>
  <si>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</si>
  <si>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</si>
  <si>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</si>
  <si>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</si>
  <si>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</si>
  <si>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</si>
  <si>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</si>
  <si>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</si>
  <si>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</si>
  <si>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</si>
  <si>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</si>
  <si>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</si>
  <si>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</si>
  <si>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</si>
  <si>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</si>
  <si>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</si>
  <si>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</si>
  <si>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</si>
  <si>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</si>
  <si>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</si>
  <si>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</si>
  <si>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</si>
  <si>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</si>
  <si>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</si>
  <si>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</si>
  <si>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</si>
  <si>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</si>
  <si>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</si>
  <si>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</si>
  <si>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</si>
  <si>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</si>
  <si>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</si>
  <si>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</si>
  <si>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</si>
  <si>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</si>
  <si>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</si>
  <si>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</si>
  <si>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</si>
  <si>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</si>
  <si>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</si>
  <si>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</si>
  <si>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</si>
  <si>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</si>
  <si>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</si>
  <si>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</si>
  <si>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</si>
  <si>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</si>
  <si>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</si>
  <si>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</si>
  <si>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</si>
  <si>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</si>
  <si>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</si>
  <si>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</si>
  <si>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</si>
  <si>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</si>
  <si>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</si>
  <si>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</si>
  <si>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</si>
  <si>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</si>
  <si>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</si>
  <si>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</si>
  <si>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</si>
  <si>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</si>
  <si>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</si>
  <si>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</si>
  <si>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</si>
  <si>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</si>
  <si>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</si>
  <si>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</si>
  <si>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</si>
  <si>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</si>
  <si>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</si>
  <si>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</si>
  <si>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</si>
  <si>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</si>
  <si>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</si>
  <si>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</si>
  <si>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</si>
  <si>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</si>
  <si>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</si>
  <si>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</si>
  <si>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</si>
  <si>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</si>
  <si>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</si>
  <si>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</si>
  <si>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</si>
  <si>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</si>
  <si>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</si>
  <si>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</si>
  <si>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</si>
  <si>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</si>
  <si>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</si>
  <si>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</si>
  <si>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</si>
  <si>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</si>
  <si>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</si>
  <si>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</si>
  <si>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</si>
  <si>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</si>
  <si>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</si>
  <si>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</si>
  <si>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</si>
  <si>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</si>
  <si>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</si>
  <si>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</si>
  <si>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</si>
  <si>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</si>
  <si>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</si>
  <si>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</si>
  <si>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</si>
  <si>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</si>
  <si>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</si>
  <si>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</si>
  <si>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</si>
  <si>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</si>
  <si>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</si>
  <si>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</si>
  <si>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</si>
  <si>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</si>
  <si>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</si>
  <si>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</si>
  <si>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</si>
  <si>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</si>
  <si>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</si>
  <si>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</si>
  <si>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</si>
  <si>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</si>
  <si>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</si>
  <si>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</si>
  <si>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</si>
  <si>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</si>
  <si>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</si>
  <si>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</si>
  <si>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</si>
  <si>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</si>
  <si>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</si>
  <si>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</si>
  <si>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</si>
  <si>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</si>
  <si>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</si>
  <si>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</si>
  <si>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</si>
  <si>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</si>
  <si>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</si>
  <si>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</si>
  <si>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</si>
  <si>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</si>
  <si>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</si>
  <si>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</si>
  <si>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</si>
  <si>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</si>
  <si>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</si>
  <si>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</si>
  <si>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</si>
  <si>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</si>
  <si>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</si>
  <si>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</si>
  <si>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</si>
  <si>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</si>
  <si>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</si>
  <si>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</si>
  <si>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</si>
  <si>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</si>
  <si>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</si>
  <si>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</si>
  <si>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</si>
  <si>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</si>
  <si>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</si>
  <si>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</si>
  <si>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</si>
  <si>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</si>
  <si>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</si>
  <si>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</si>
  <si>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</si>
  <si>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</si>
  <si>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</si>
  <si>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</si>
  <si>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</si>
  <si>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</si>
  <si>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</si>
  <si>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</si>
  <si>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</si>
  <si>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</si>
  <si>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</si>
  <si>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</si>
  <si>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</si>
  <si>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</si>
  <si>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</si>
  <si>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</si>
  <si>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</si>
  <si>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</si>
  <si>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</si>
  <si>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</si>
  <si>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</si>
  <si>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</si>
  <si>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</si>
  <si>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</si>
  <si>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</si>
  <si>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</si>
  <si>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</si>
  <si>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</si>
  <si>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</si>
  <si>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</si>
  <si>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</si>
  <si>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</si>
  <si>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</si>
  <si>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</si>
  <si>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</si>
  <si>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</si>
  <si>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</si>
  <si>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</si>
  <si>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</si>
  <si>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</si>
  <si>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</si>
  <si>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</si>
  <si>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</si>
  <si>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</si>
  <si>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</si>
  <si>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</si>
  <si>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</si>
  <si>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</si>
  <si>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</si>
  <si>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</si>
  <si>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</si>
  <si>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</si>
  <si>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</si>
  <si>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</si>
  <si>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</si>
  <si>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</si>
  <si>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</si>
  <si>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</si>
  <si>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</si>
  <si>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</si>
  <si>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</si>
  <si>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</si>
  <si>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</si>
  <si>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</si>
  <si>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</si>
  <si>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</si>
  <si>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</si>
  <si>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</si>
  <si>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</si>
  <si>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</si>
  <si>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</si>
  <si>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</si>
  <si>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</si>
  <si>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</si>
  <si>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</si>
  <si>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</si>
  <si>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</si>
  <si>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</si>
  <si>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</si>
  <si>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</si>
  <si>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</si>
  <si>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</si>
  <si>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</si>
  <si>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</si>
  <si>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</si>
  <si>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</si>
  <si>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</si>
  <si>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</si>
  <si>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</si>
  <si>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</si>
  <si>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</si>
  <si>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</si>
  <si>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</si>
  <si>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</si>
  <si>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</si>
  <si>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</si>
  <si>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</si>
  <si>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</si>
  <si>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</si>
  <si>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</si>
  <si>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</si>
  <si>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</si>
  <si>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</si>
  <si>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</si>
  <si>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</si>
  <si>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</si>
  <si>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</si>
  <si>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</si>
  <si>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</si>
  <si>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</si>
  <si>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</si>
  <si>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</si>
  <si>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</si>
  <si>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</si>
  <si>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</si>
  <si>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</si>
  <si>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</si>
  <si>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</si>
  <si>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</si>
  <si>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</si>
  <si>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</si>
  <si>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</si>
  <si>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</si>
  <si>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</si>
  <si>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</si>
  <si>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</si>
  <si>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</si>
  <si>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</si>
  <si>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</si>
  <si>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</si>
  <si>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</si>
  <si>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</si>
  <si>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</si>
  <si>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</si>
  <si>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</si>
  <si>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</si>
  <si>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</si>
  <si>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</si>
  <si>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</si>
  <si>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</si>
  <si>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</si>
  <si>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</si>
  <si>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</si>
  <si>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</si>
  <si>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</si>
  <si>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</si>
  <si>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</si>
  <si>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</si>
  <si>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</si>
  <si>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</si>
  <si>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</si>
  <si>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</si>
  <si>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</si>
  <si>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</si>
  <si>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</si>
  <si>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</si>
  <si>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</si>
  <si>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</si>
  <si>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</si>
  <si>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</si>
  <si>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</si>
  <si>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</si>
  <si>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</si>
  <si>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</si>
  <si>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</si>
  <si>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</si>
  <si>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</si>
  <si>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</si>
  <si>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</si>
  <si>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</si>
  <si>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</si>
  <si>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</si>
  <si>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</si>
  <si>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</si>
  <si>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</si>
  <si>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</si>
  <si>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</si>
  <si>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</si>
  <si>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</si>
  <si>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</si>
  <si>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</si>
  <si>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</si>
  <si>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</si>
  <si>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</si>
  <si>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</si>
  <si>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</si>
  <si>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</si>
  <si>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</si>
  <si>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</si>
  <si>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</si>
  <si>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</si>
  <si>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</si>
  <si>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</si>
  <si>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</si>
  <si>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</si>
  <si>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</si>
  <si>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</si>
  <si>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</si>
  <si>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</si>
  <si>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</si>
  <si>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</si>
  <si>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</si>
  <si>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</si>
  <si>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</si>
  <si>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</si>
  <si>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</si>
  <si>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</si>
  <si>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</si>
  <si>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</si>
  <si>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</si>
  <si>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</si>
  <si>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</si>
  <si>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</si>
  <si>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</si>
  <si>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</si>
  <si>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</si>
  <si>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</si>
  <si>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</si>
  <si>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</si>
  <si>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</si>
  <si>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</si>
  <si>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</si>
  <si>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</si>
  <si>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</si>
  <si>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</si>
  <si>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</si>
  <si>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</si>
  <si>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</si>
  <si>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</si>
  <si>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</si>
  <si>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</si>
  <si>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</si>
  <si>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</si>
  <si>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</si>
  <si>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</si>
  <si>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</si>
  <si>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</si>
  <si>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</si>
  <si>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</si>
  <si>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</si>
  <si>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</si>
  <si>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</si>
  <si>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</si>
  <si>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</si>
  <si>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</si>
  <si>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</si>
  <si>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</si>
  <si>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</si>
  <si>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</si>
  <si>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</si>
  <si>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</si>
  <si>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</si>
  <si>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</si>
  <si>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</si>
  <si>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</si>
  <si>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</si>
  <si>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</si>
  <si>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</si>
  <si>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</si>
  <si>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</si>
  <si>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</si>
  <si>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</si>
  <si>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</si>
  <si>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</si>
  <si>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</si>
  <si>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</si>
  <si>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</si>
  <si>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</si>
  <si>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</si>
  <si>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</si>
  <si>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</si>
  <si>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</si>
  <si>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</si>
  <si>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</si>
  <si>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</si>
  <si>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</si>
  <si>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</si>
  <si>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</si>
  <si>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</si>
  <si>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</si>
  <si>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</si>
  <si>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</si>
  <si>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</si>
  <si>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</si>
  <si>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</si>
  <si>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</si>
  <si>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</si>
  <si>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</si>
  <si>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</si>
  <si>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</si>
  <si>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</si>
  <si>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</si>
  <si>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</si>
  <si>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</si>
  <si>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</si>
  <si>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</si>
  <si>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</si>
  <si>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</si>
  <si>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</si>
  <si>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</si>
  <si>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</si>
  <si>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</si>
  <si>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</si>
  <si>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</si>
  <si>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</si>
  <si>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</si>
  <si>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</si>
  <si>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</si>
  <si>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</si>
  <si>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</si>
  <si>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</si>
  <si>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</si>
  <si>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</si>
  <si>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</si>
  <si>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</si>
  <si>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</si>
  <si>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</si>
  <si>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</si>
  <si>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</si>
  <si>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</si>
  <si>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</si>
  <si>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</si>
  <si>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</si>
  <si>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</si>
  <si>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</si>
  <si>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</si>
  <si>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</si>
  <si>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</si>
  <si>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</si>
  <si>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</si>
  <si>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</si>
  <si>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</si>
  <si>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</si>
  <si>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</si>
  <si>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</si>
  <si>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</si>
  <si>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</si>
  <si>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</si>
  <si>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</si>
  <si>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</si>
  <si>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</si>
  <si>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</si>
  <si>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</si>
  <si>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</si>
  <si>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</si>
  <si>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</si>
  <si>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</si>
  <si>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</si>
  <si>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</si>
  <si>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</si>
  <si>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</si>
  <si>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</si>
  <si>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</si>
  <si>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</si>
  <si>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</si>
  <si>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</si>
  <si>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</si>
  <si>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</si>
  <si>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</si>
  <si>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</si>
  <si>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</si>
  <si>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</si>
  <si>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</si>
  <si>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</si>
  <si>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</si>
  <si>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</si>
  <si>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</si>
  <si>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</si>
  <si>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</si>
  <si>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</si>
  <si>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</si>
  <si>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</si>
  <si>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</si>
  <si>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</si>
  <si>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</si>
  <si>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</si>
  <si>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</si>
  <si>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</si>
  <si>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</si>
  <si>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</si>
  <si>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</si>
  <si>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</si>
  <si>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</si>
  <si>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</si>
  <si>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</si>
  <si>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</si>
  <si>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</si>
  <si>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</si>
  <si>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</si>
  <si>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</si>
  <si>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</si>
  <si>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</si>
  <si>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</si>
  <si>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</si>
  <si>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</si>
  <si>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</si>
  <si>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</si>
  <si>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</si>
  <si>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</si>
  <si>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</si>
  <si>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</si>
  <si>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</si>
  <si>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</si>
  <si>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</si>
  <si>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</si>
  <si>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</si>
  <si>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</si>
  <si>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</si>
  <si>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</si>
  <si>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</si>
  <si>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</si>
  <si>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</si>
  <si>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</si>
  <si>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</si>
  <si>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</si>
  <si>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</si>
  <si>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</si>
  <si>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</si>
  <si>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</si>
  <si>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</si>
  <si>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</si>
  <si>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</si>
  <si>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</si>
  <si>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</si>
  <si>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</si>
  <si>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</si>
  <si>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</si>
  <si>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</si>
  <si>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</si>
  <si>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</si>
  <si>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</si>
  <si>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</si>
  <si>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</si>
  <si>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</si>
  <si>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</si>
  <si>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</si>
  <si>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</si>
  <si>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</si>
  <si>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</si>
  <si>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</si>
  <si>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</si>
  <si>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</si>
  <si>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</si>
  <si>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</si>
  <si>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</si>
  <si>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</si>
  <si>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</si>
  <si>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</si>
  <si>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</si>
  <si>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</si>
  <si>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</si>
  <si>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</si>
  <si>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</si>
  <si>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</si>
  <si>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</si>
  <si>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</si>
  <si>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</si>
  <si>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</si>
  <si>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</si>
  <si>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</si>
  <si>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</si>
  <si>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</si>
  <si>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</si>
  <si>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</si>
  <si>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</si>
  <si>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</si>
  <si>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</si>
  <si>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</si>
  <si>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</si>
  <si>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</si>
  <si>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</si>
  <si>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</si>
  <si>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</si>
  <si>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</si>
  <si>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</si>
  <si>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</si>
  <si>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</si>
  <si>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</si>
  <si>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</si>
  <si>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</si>
  <si>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</si>
  <si>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</si>
  <si>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</si>
  <si>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</si>
  <si>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</si>
  <si>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</si>
  <si>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</si>
  <si>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</si>
  <si>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</si>
  <si>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</si>
  <si>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</si>
  <si>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</si>
  <si>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</si>
  <si>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</si>
  <si>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</si>
  <si>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</si>
  <si>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</si>
  <si>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</si>
  <si>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</si>
  <si>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</si>
  <si>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</si>
  <si>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</si>
  <si>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</si>
  <si>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</si>
  <si>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</si>
  <si>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</si>
  <si>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</si>
  <si>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</si>
  <si>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</si>
  <si>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</si>
  <si>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</si>
  <si>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</si>
  <si>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</si>
  <si>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</si>
  <si>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</si>
  <si>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</si>
  <si>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</si>
  <si>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</si>
  <si>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</si>
  <si>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</si>
  <si>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</si>
  <si>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</si>
  <si>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</si>
  <si>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</si>
  <si>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</si>
  <si>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</si>
  <si>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</si>
  <si>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</si>
  <si>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</si>
  <si>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</si>
  <si>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</si>
  <si>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</si>
  <si>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</si>
  <si>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</si>
  <si>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</si>
  <si>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</si>
  <si>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</si>
  <si>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</si>
  <si>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</si>
  <si>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</si>
  <si>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</si>
  <si>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</si>
  <si>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</si>
  <si>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</si>
  <si>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</si>
  <si>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</si>
  <si>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</si>
  <si>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</si>
  <si>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</si>
  <si>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</si>
  <si>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</si>
  <si>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</si>
  <si>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</si>
  <si>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</si>
  <si>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</si>
  <si>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</si>
  <si>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</si>
  <si>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</si>
  <si>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</si>
  <si>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</si>
  <si>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</si>
  <si>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</si>
  <si>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</si>
  <si>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</si>
  <si>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</si>
  <si>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</si>
  <si>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</si>
  <si>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</si>
  <si>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</si>
  <si>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</si>
  <si>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</si>
  <si>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</si>
  <si>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</si>
  <si>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</si>
  <si>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</si>
  <si>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</si>
  <si>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</si>
  <si>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</si>
  <si>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</si>
  <si>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</si>
  <si>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</si>
  <si>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</si>
  <si>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</si>
  <si>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</si>
  <si>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</si>
  <si>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</si>
  <si>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</si>
  <si>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</si>
  <si>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</si>
  <si>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</si>
  <si>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</si>
  <si>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</si>
  <si>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</si>
  <si>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</si>
  <si>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</si>
  <si>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</si>
  <si>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</si>
  <si>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</si>
  <si>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</si>
  <si>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</si>
  <si>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</si>
  <si>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</si>
  <si>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</si>
  <si>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</si>
  <si>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</si>
  <si>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</si>
  <si>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</si>
  <si>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</si>
  <si>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</si>
  <si>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</si>
  <si>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</si>
  <si>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</si>
  <si>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</si>
  <si>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</si>
  <si>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</si>
  <si>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</si>
  <si>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</si>
  <si>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</si>
  <si>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</si>
  <si>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</si>
  <si>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</si>
  <si>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</si>
  <si>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</si>
  <si>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</si>
  <si>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</si>
  <si>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</si>
  <si>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</si>
  <si>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</si>
  <si>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</si>
  <si>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</si>
  <si>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</si>
  <si>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</si>
  <si>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</si>
  <si>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</si>
  <si>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</si>
  <si>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</si>
  <si>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</si>
  <si>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</si>
  <si>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</si>
  <si>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</si>
  <si>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</si>
  <si>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</si>
  <si>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</si>
  <si>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</si>
  <si>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</si>
  <si>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</si>
  <si>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</si>
  <si>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</si>
  <si>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</si>
  <si>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</si>
  <si>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</si>
  <si>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</si>
  <si>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</si>
  <si>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</si>
  <si>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</si>
  <si>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</si>
  <si>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</si>
  <si>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</si>
  <si>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</si>
  <si>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</si>
  <si>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</si>
  <si>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</si>
  <si>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</si>
  <si>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</si>
  <si>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</si>
  <si>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</si>
  <si>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</si>
  <si>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</si>
  <si>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</si>
  <si>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</si>
  <si>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</si>
  <si>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</si>
  <si>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</si>
  <si>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</si>
  <si>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</si>
  <si>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</si>
  <si>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</si>
  <si>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</si>
  <si>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</si>
  <si>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</si>
  <si>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</si>
  <si>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</si>
  <si>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</si>
  <si>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</si>
  <si>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</si>
  <si>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</si>
  <si>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</si>
  <si>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</si>
  <si>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</si>
  <si>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</si>
  <si>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</si>
  <si>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</si>
  <si>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</si>
  <si>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</si>
  <si>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</si>
  <si>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</si>
  <si>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</si>
  <si>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</si>
  <si>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</si>
  <si>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</si>
  <si>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</si>
  <si>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</si>
  <si>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</si>
  <si>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</si>
  <si>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</si>
  <si>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</si>
  <si>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</si>
  <si>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</si>
  <si>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</si>
  <si>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</si>
  <si>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</si>
  <si>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</si>
  <si>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</si>
  <si>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</si>
  <si>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</si>
  <si>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</si>
  <si>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</si>
  <si>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</si>
  <si>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</si>
  <si>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</si>
  <si>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</si>
  <si>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</si>
  <si>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</si>
  <si>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</si>
  <si>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</si>
  <si>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</si>
  <si>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</si>
  <si>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</si>
  <si>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</si>
  <si>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</si>
  <si>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</si>
  <si>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</si>
  <si>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</si>
  <si>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</si>
  <si>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</si>
  <si>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</si>
  <si>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</si>
  <si>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</si>
  <si>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</si>
  <si>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</si>
  <si>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</si>
  <si>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</si>
  <si>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</si>
  <si>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</si>
  <si>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</si>
  <si>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</si>
  <si>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</si>
  <si>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</si>
  <si>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</si>
  <si>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</si>
  <si>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</si>
  <si>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</si>
  <si>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</si>
  <si>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</si>
  <si>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</si>
  <si>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</si>
  <si>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</si>
  <si>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</si>
  <si>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</si>
  <si>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</si>
  <si>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</si>
  <si>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</si>
  <si>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</si>
  <si>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</si>
  <si>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</si>
  <si>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</si>
  <si>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</si>
  <si>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</si>
  <si>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</si>
  <si>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</si>
  <si>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</si>
  <si>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</si>
  <si>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</si>
  <si>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</si>
  <si>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</si>
  <si>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</si>
  <si>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</si>
  <si>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</si>
  <si>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</si>
  <si>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</si>
  <si>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</si>
  <si>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</si>
  <si>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</si>
  <si>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</si>
  <si>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</si>
  <si>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</si>
  <si>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</si>
  <si>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</si>
  <si>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</si>
  <si>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</si>
  <si>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</si>
  <si>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</si>
  <si>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</si>
  <si>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</si>
  <si>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</si>
  <si>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</si>
  <si>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</si>
  <si>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</si>
  <si>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</si>
  <si>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</si>
  <si>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</si>
  <si>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</si>
  <si>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</si>
  <si>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</si>
  <si>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</si>
  <si>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</si>
  <si>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</si>
  <si>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</si>
  <si>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</si>
  <si>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</si>
  <si>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</si>
  <si>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</si>
  <si>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</si>
  <si>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</si>
  <si>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</si>
  <si>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</si>
  <si>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</si>
  <si>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</si>
  <si>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</si>
  <si>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</si>
  <si>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</si>
  <si>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</si>
  <si>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</si>
  <si>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</si>
  <si>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</si>
  <si>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</si>
  <si>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</si>
  <si>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</si>
  <si>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</si>
  <si>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</si>
  <si>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</si>
  <si>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</si>
  <si>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</si>
  <si>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</si>
  <si>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</si>
  <si>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</si>
  <si>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</si>
  <si>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</si>
  <si>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</si>
  <si>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</si>
  <si>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</si>
  <si>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</si>
  <si>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</si>
  <si>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</si>
  <si>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</si>
  <si>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</si>
  <si>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</si>
  <si>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</si>
  <si>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</si>
  <si>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</si>
  <si>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</si>
  <si>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</si>
  <si>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</si>
  <si>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</si>
  <si>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</si>
  <si>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</si>
  <si>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</si>
  <si>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</si>
  <si>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</si>
  <si>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</si>
  <si>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</si>
  <si>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</si>
  <si>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</si>
  <si>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</si>
  <si>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</si>
  <si>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</si>
  <si>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</si>
  <si>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</si>
  <si>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</si>
  <si>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</si>
  <si>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</si>
  <si>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</si>
  <si>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</si>
  <si>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</si>
  <si>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</si>
  <si>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</si>
  <si>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</si>
  <si>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</si>
  <si>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</si>
  <si>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</si>
  <si>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</si>
  <si>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</si>
  <si>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</si>
  <si>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</si>
  <si>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</si>
  <si>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</si>
  <si>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</si>
  <si>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</si>
  <si>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</si>
  <si>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</si>
  <si>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</si>
  <si>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</si>
  <si>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</si>
  <si>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</si>
  <si>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</si>
  <si>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</si>
  <si>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</si>
  <si>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</si>
  <si>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</si>
  <si>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</si>
  <si>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</si>
  <si>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</si>
  <si>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</si>
  <si>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</si>
  <si>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</si>
  <si>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</si>
  <si>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</si>
  <si>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</si>
  <si>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</si>
  <si>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</si>
  <si>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</si>
  <si>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</si>
  <si>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</si>
  <si>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</si>
  <si>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</si>
  <si>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</si>
  <si>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</si>
  <si>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</si>
  <si>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</si>
  <si>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</si>
  <si>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</si>
  <si>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</si>
  <si>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</si>
  <si>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</si>
  <si>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</si>
  <si>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</si>
  <si>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</si>
  <si>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</si>
  <si>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</si>
  <si>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</si>
  <si>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</si>
  <si>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</si>
  <si>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</si>
  <si>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</si>
  <si>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</si>
  <si>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</si>
  <si>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</si>
  <si>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</si>
  <si>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</si>
  <si>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</si>
  <si>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</si>
  <si>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</si>
  <si>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</si>
  <si>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</si>
  <si>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</si>
  <si>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</si>
  <si>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</si>
  <si>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</si>
  <si>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</si>
  <si>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</si>
  <si>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</si>
  <si>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</si>
  <si>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</si>
  <si>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</si>
  <si>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</si>
  <si>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</si>
  <si>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</si>
  <si>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</si>
  <si>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</si>
  <si>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</si>
  <si>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</si>
  <si>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</si>
  <si>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</si>
  <si>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</si>
  <si>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</si>
  <si>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</si>
  <si>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</si>
  <si>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</si>
  <si>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</si>
  <si>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</si>
  <si>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</si>
  <si>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</si>
  <si>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</si>
  <si>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</si>
  <si>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</si>
  <si>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</si>
  <si>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</si>
  <si>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</si>
  <si>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</si>
  <si>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</si>
  <si>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</si>
  <si>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</si>
  <si>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</si>
  <si>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</si>
  <si>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</si>
  <si>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</si>
  <si>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</si>
  <si>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</si>
  <si>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</si>
  <si>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</si>
  <si>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</si>
  <si>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</si>
  <si>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</si>
  <si>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</si>
  <si>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</si>
  <si>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</si>
  <si>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</si>
  <si>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</si>
  <si>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</si>
  <si>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</si>
  <si>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</si>
  <si>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</si>
  <si>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</si>
  <si>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</si>
  <si>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</si>
  <si>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</si>
  <si>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</si>
  <si>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</si>
  <si>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</si>
  <si>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</si>
  <si>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</si>
  <si>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</si>
  <si>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</si>
  <si>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</si>
  <si>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</si>
  <si>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</si>
  <si>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</si>
  <si>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</si>
  <si>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</si>
  <si>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</si>
  <si>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</si>
  <si>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</si>
  <si>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</si>
  <si>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</si>
  <si>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</si>
  <si>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</si>
  <si>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</si>
  <si>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</si>
  <si>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</si>
  <si>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</si>
  <si>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</si>
  <si>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</si>
  <si>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</si>
  <si>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</si>
  <si>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</si>
  <si>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</si>
  <si>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</si>
  <si>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</si>
  <si>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</si>
  <si>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</si>
  <si>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</si>
  <si>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</si>
  <si>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</si>
  <si>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</si>
  <si>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</si>
  <si>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</si>
  <si>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</si>
  <si>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</si>
  <si>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</si>
  <si>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</si>
  <si>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</si>
  <si>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</si>
  <si>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</si>
  <si>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</si>
  <si>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</si>
  <si>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</si>
  <si>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</si>
  <si>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</si>
  <si>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</si>
  <si>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</si>
  <si>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</si>
  <si>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</si>
  <si>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</si>
  <si>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</si>
  <si>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</si>
  <si>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</si>
  <si>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</si>
  <si>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</si>
  <si>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</si>
  <si>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</si>
  <si>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</si>
  <si>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</si>
  <si>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</si>
  <si>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</si>
  <si>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</si>
  <si>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</si>
  <si>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</si>
  <si>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</si>
  <si>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</si>
  <si>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</si>
  <si>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</si>
  <si>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</si>
  <si>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</si>
  <si>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</si>
  <si>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</si>
  <si>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</si>
  <si>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</si>
  <si>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</si>
  <si>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</si>
  <si>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</si>
  <si>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</si>
  <si>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</si>
  <si>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</si>
  <si>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</si>
  <si>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</si>
  <si>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</si>
  <si>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</si>
  <si>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</si>
  <si>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</si>
  <si>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</si>
  <si>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</si>
  <si>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</si>
  <si>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</si>
  <si>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</si>
  <si>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</si>
  <si>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</si>
  <si>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</si>
  <si>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</si>
  <si>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</si>
  <si>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</si>
  <si>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</si>
  <si>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</si>
  <si>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</si>
  <si>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</si>
  <si>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</si>
  <si>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</si>
  <si>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</si>
  <si>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</si>
  <si>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</si>
  <si>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</si>
  <si>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</si>
  <si>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</si>
  <si>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</si>
  <si>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</si>
  <si>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</si>
  <si>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</si>
  <si>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</si>
  <si>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</si>
  <si>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</si>
  <si>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</si>
  <si>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</si>
  <si>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</si>
  <si>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</si>
  <si>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</si>
  <si>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</si>
  <si>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</si>
  <si>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</si>
  <si>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</si>
  <si>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</si>
  <si>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</si>
  <si>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</si>
  <si>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</si>
  <si>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</si>
  <si>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</si>
  <si>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</si>
  <si>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</si>
  <si>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</si>
  <si>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</si>
  <si>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</si>
  <si>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</si>
  <si>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</si>
  <si>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</si>
  <si>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</si>
  <si>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</si>
  <si>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</si>
  <si>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</si>
  <si>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</si>
  <si>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</si>
  <si>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</si>
  <si>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</si>
  <si>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</si>
  <si>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</si>
  <si>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</si>
  <si>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</si>
  <si>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</si>
  <si>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</si>
  <si>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</si>
  <si>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</si>
  <si>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</si>
  <si>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</si>
  <si>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</si>
  <si>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</si>
  <si>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</si>
  <si>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</si>
  <si>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</si>
  <si>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</si>
  <si>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</si>
  <si>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</si>
  <si>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</si>
  <si>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</si>
  <si>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</si>
  <si>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</si>
  <si>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</si>
  <si>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</si>
  <si>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</si>
  <si>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</si>
  <si>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</si>
  <si>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</si>
  <si>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</si>
  <si>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</si>
  <si>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</si>
  <si>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</si>
  <si>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</si>
  <si>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</si>
  <si>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</si>
  <si>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</si>
  <si>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</si>
  <si>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</si>
  <si>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</si>
  <si>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</si>
  <si>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</si>
  <si>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</si>
  <si>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</si>
  <si>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</si>
  <si>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</si>
  <si>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</si>
  <si>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</si>
  <si>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</si>
  <si>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</si>
  <si>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</si>
  <si>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</si>
  <si>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</si>
  <si>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</si>
  <si>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</si>
  <si>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</si>
  <si>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</si>
  <si>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</si>
  <si>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</si>
  <si>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</si>
  <si>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</si>
  <si>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</si>
  <si>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</si>
  <si>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</si>
  <si>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</si>
  <si>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</si>
  <si>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</si>
  <si>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</si>
  <si>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</si>
  <si>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</si>
  <si>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</si>
  <si>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</si>
  <si>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</si>
  <si>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</si>
  <si>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</si>
  <si>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</si>
  <si>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</si>
  <si>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</si>
  <si>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</si>
  <si>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</si>
  <si>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</si>
  <si>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</si>
  <si>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</si>
  <si>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</si>
  <si>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</si>
  <si>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</si>
  <si>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</si>
  <si>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</si>
  <si>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</si>
  <si>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</si>
  <si>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</si>
  <si>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</si>
  <si>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</si>
  <si>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</si>
  <si>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</si>
  <si>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</si>
  <si>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</si>
  <si>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</si>
  <si>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</si>
  <si>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</si>
  <si>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</si>
  <si>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</si>
  <si>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</si>
  <si>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</si>
  <si>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</si>
  <si>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</si>
  <si>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</si>
  <si>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</si>
  <si>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</si>
  <si>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</si>
  <si>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</si>
  <si>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</si>
  <si>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</si>
  <si>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</si>
  <si>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</si>
  <si>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</si>
  <si>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</si>
  <si>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</si>
  <si>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</si>
  <si>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</si>
  <si>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</si>
  <si>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</si>
  <si>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</si>
  <si>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</si>
  <si>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</si>
  <si>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</si>
  <si>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</si>
  <si>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</si>
  <si>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</si>
  <si>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</si>
  <si>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</si>
  <si>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</si>
  <si>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</si>
  <si>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</si>
  <si>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</si>
  <si>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</si>
  <si>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</si>
  <si>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</si>
  <si>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</si>
  <si>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</si>
  <si>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</si>
  <si>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</si>
  <si>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</si>
  <si>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</si>
  <si>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</si>
  <si>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</si>
  <si>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</si>
  <si>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</si>
  <si>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</si>
  <si>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</si>
  <si>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</si>
  <si>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</si>
  <si>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</si>
  <si>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</si>
  <si>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</si>
  <si>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</si>
  <si>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</si>
  <si>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</si>
  <si>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</si>
  <si>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</si>
  <si>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</si>
  <si>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</si>
  <si>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</si>
  <si>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</si>
  <si>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</si>
  <si>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</si>
  <si>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</si>
  <si>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</si>
  <si>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</si>
  <si>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</si>
  <si>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</si>
  <si>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</si>
  <si>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</si>
  <si>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</si>
  <si>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</si>
  <si>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</si>
  <si>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</si>
  <si>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</si>
  <si>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</si>
  <si>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</si>
  <si>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</si>
  <si>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</si>
  <si>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</si>
  <si>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</si>
  <si>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</si>
  <si>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</si>
  <si>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</si>
  <si>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</si>
  <si>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</si>
  <si>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</si>
  <si>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</si>
  <si>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</si>
  <si>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</si>
  <si>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</si>
  <si>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</si>
  <si>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</si>
  <si>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</si>
  <si>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</si>
  <si>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</si>
  <si>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</si>
  <si>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</si>
  <si>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</si>
  <si>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</si>
  <si>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</si>
  <si>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</si>
  <si>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</si>
  <si>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</si>
  <si>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</si>
  <si>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</si>
  <si>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</si>
  <si>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</si>
  <si>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</si>
  <si>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</si>
  <si>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</si>
  <si>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</si>
  <si>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</si>
  <si>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</si>
  <si>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</si>
  <si>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</si>
  <si>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</si>
  <si>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</si>
  <si>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</si>
  <si>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</si>
  <si>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</si>
  <si>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</si>
  <si>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</si>
  <si>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</si>
  <si>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</si>
  <si>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</si>
  <si>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</si>
  <si>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</si>
  <si>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</si>
  <si>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</si>
  <si>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</si>
  <si>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</si>
  <si>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</si>
  <si>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</si>
  <si>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</si>
  <si>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</si>
  <si>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</si>
  <si>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</si>
  <si>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</si>
  <si>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</si>
  <si>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</si>
  <si>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</si>
  <si>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</si>
  <si>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</si>
  <si>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</si>
  <si>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</si>
  <si>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</si>
  <si>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</si>
  <si>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</si>
  <si>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</si>
  <si>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</si>
  <si>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</si>
  <si>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</si>
  <si>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</si>
  <si>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</si>
  <si>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</si>
  <si>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</si>
  <si>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</si>
  <si>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</si>
  <si>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</si>
  <si>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</si>
  <si>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</si>
  <si>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</si>
  <si>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</si>
  <si>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</si>
  <si>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</si>
  <si>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</si>
  <si>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</si>
  <si>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</si>
  <si>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</si>
  <si>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</si>
  <si>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</si>
  <si>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</si>
  <si>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</si>
  <si>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</si>
  <si>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</si>
  <si>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</si>
  <si>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</si>
  <si>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</si>
  <si>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</si>
  <si>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</si>
  <si>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</si>
  <si>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</si>
  <si>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</si>
  <si>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</si>
  <si>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</si>
  <si>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</si>
  <si>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</si>
  <si>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</si>
  <si>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</si>
  <si>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</si>
  <si>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</si>
  <si>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</si>
  <si>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</si>
  <si>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</si>
  <si>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</si>
  <si>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</si>
  <si>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</si>
  <si>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</si>
  <si>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</si>
  <si>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</si>
  <si>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</si>
  <si>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</si>
  <si>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</si>
  <si>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</si>
  <si>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</si>
  <si>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</si>
  <si>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</si>
  <si>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</si>
  <si>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</si>
  <si>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</si>
  <si>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</si>
  <si>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</si>
  <si>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</si>
  <si>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</si>
  <si>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</si>
  <si>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</si>
  <si>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</si>
  <si>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</si>
  <si>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</si>
  <si>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</si>
  <si>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</si>
  <si>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</si>
  <si>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</si>
  <si>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</si>
  <si>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</si>
  <si>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</si>
  <si>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</si>
  <si>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</si>
  <si>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</si>
  <si>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</si>
  <si>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</si>
  <si>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</si>
  <si>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</si>
  <si>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</si>
  <si>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</si>
  <si>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</si>
  <si>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</si>
  <si>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</si>
  <si>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</si>
  <si>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</si>
  <si>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</si>
  <si>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</si>
  <si>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</si>
  <si>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</si>
  <si>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</si>
  <si>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</si>
  <si>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</si>
  <si>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</si>
  <si>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</si>
  <si>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</si>
  <si>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</si>
  <si>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</si>
  <si>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</si>
  <si>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</si>
  <si>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</si>
  <si>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</si>
  <si>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</si>
  <si>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</si>
  <si>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</si>
  <si>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</si>
  <si>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</si>
  <si>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</si>
  <si>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</si>
  <si>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</si>
  <si>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</si>
  <si>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</si>
  <si>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</si>
  <si>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</si>
  <si>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</si>
  <si>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</si>
  <si>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</si>
  <si>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</si>
  <si>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</si>
  <si>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</si>
  <si>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</si>
  <si>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</si>
  <si>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</si>
  <si>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</si>
  <si>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</si>
  <si>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</si>
  <si>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</si>
  <si>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</si>
  <si>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</si>
  <si>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</si>
  <si>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</si>
  <si>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</si>
  <si>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</si>
  <si>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</si>
  <si>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</si>
  <si>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</si>
  <si>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</si>
  <si>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</si>
  <si>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</si>
  <si>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</si>
  <si>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</si>
  <si>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</si>
  <si>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</si>
  <si>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</si>
  <si>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</si>
  <si>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</si>
  <si>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</si>
  <si>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</si>
  <si>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</si>
  <si>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</si>
  <si>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</si>
  <si>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</si>
  <si>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</si>
  <si>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</si>
  <si>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</si>
  <si>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</si>
  <si>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</si>
  <si>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</si>
  <si>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</si>
  <si>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</si>
  <si>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</si>
  <si>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</si>
  <si>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</si>
  <si>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</si>
  <si>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</si>
  <si>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</si>
  <si>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</si>
  <si>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</si>
  <si>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</si>
  <si>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</si>
  <si>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</si>
  <si>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</si>
  <si>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</si>
  <si>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</si>
  <si>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</si>
  <si>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</si>
  <si>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</si>
  <si>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</si>
  <si>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</si>
  <si>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</si>
  <si>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</si>
  <si>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</si>
  <si>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</si>
  <si>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</si>
  <si>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</si>
  <si>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</si>
  <si>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</si>
  <si>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</si>
  <si>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</si>
  <si>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</si>
  <si>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</si>
  <si>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</si>
  <si>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</si>
  <si>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</si>
  <si>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</si>
  <si>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</si>
  <si>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</si>
  <si>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</si>
  <si>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</si>
  <si>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</si>
  <si>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</si>
  <si>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</si>
  <si>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</si>
  <si>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</si>
  <si>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</si>
  <si>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</si>
  <si>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</si>
  <si>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</si>
  <si>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</si>
  <si>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</si>
  <si>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</si>
  <si>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</si>
  <si>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</si>
  <si>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</si>
  <si>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</si>
  <si>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</si>
  <si>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</si>
  <si>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</si>
  <si>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</si>
  <si>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</si>
  <si>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</si>
  <si>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</si>
  <si>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</si>
  <si>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</si>
  <si>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</si>
  <si>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</si>
  <si>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</si>
  <si>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</si>
  <si>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</si>
  <si>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</si>
  <si>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</si>
  <si>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</si>
  <si>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</si>
  <si>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</si>
  <si>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</si>
  <si>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</si>
  <si>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</si>
  <si>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</si>
  <si>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</si>
  <si>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</si>
  <si>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</si>
  <si>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</si>
  <si>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</si>
  <si>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</si>
  <si>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</si>
  <si>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</si>
  <si>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</si>
  <si>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</si>
  <si>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</si>
  <si>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</si>
  <si>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</si>
  <si>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</si>
  <si>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</si>
  <si>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</si>
  <si>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</si>
  <si>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</si>
  <si>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</si>
  <si>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</si>
  <si>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</si>
  <si>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</si>
  <si>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</si>
  <si>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</si>
  <si>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</si>
  <si>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</si>
  <si>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</si>
  <si>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</si>
  <si>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</si>
  <si>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</si>
  <si>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</si>
  <si>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</si>
  <si>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</si>
  <si>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</si>
  <si>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</si>
  <si>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</si>
  <si>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</si>
  <si>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</si>
  <si>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</si>
  <si>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</si>
  <si>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</si>
  <si>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</si>
  <si>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</si>
  <si>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</si>
  <si>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</si>
  <si>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</si>
  <si>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</si>
  <si>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</si>
  <si>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</si>
  <si>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</si>
  <si>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</si>
  <si>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</si>
  <si>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</si>
  <si>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</si>
  <si>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</si>
  <si>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</si>
  <si>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</si>
  <si>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</si>
  <si>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</si>
  <si>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</si>
  <si>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</si>
  <si>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</si>
  <si>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</si>
  <si>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</si>
  <si>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</si>
  <si>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</si>
  <si>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</si>
  <si>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</si>
  <si>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</si>
  <si>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</si>
  <si>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</si>
  <si>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</si>
  <si>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</si>
  <si>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</si>
  <si>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</si>
  <si>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</si>
  <si>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</si>
  <si>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</si>
  <si>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</si>
  <si>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</si>
  <si>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</si>
  <si>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</si>
  <si>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</si>
  <si>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</si>
  <si>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</si>
  <si>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</si>
  <si>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</si>
  <si>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</si>
  <si>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</si>
  <si>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</si>
  <si>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</si>
  <si>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</si>
  <si>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</si>
  <si>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</si>
  <si>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</si>
  <si>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</si>
  <si>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</si>
  <si>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</si>
  <si>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</si>
  <si>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</si>
  <si>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</si>
  <si>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</si>
  <si>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</si>
  <si>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</si>
  <si>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</si>
  <si>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</si>
  <si>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</si>
  <si>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</si>
  <si>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</si>
  <si>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</si>
  <si>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</si>
  <si>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</si>
  <si>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</si>
  <si>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</si>
  <si>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</si>
  <si>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</si>
  <si>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</si>
  <si>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</si>
  <si>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</si>
  <si>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</si>
  <si>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</si>
  <si>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</si>
  <si>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</si>
  <si>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</si>
  <si>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</si>
  <si>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</si>
  <si>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</si>
  <si>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</si>
  <si>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</si>
  <si>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</si>
  <si>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</si>
  <si>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</si>
  <si>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</si>
  <si>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</si>
  <si>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</si>
  <si>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</si>
  <si>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</si>
  <si>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</si>
  <si>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</si>
  <si>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</si>
  <si>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</si>
  <si>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</si>
  <si>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</si>
  <si>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</si>
  <si>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</si>
  <si>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</si>
  <si>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</si>
  <si>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</si>
  <si>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</si>
  <si>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</si>
  <si>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</si>
  <si>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</si>
  <si>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</si>
  <si>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</si>
  <si>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</si>
  <si>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</si>
  <si>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</si>
  <si>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</si>
  <si>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</si>
  <si>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</si>
  <si>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</si>
  <si>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</si>
  <si>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</si>
  <si>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</si>
  <si>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</si>
  <si>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</si>
  <si>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</si>
  <si>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</si>
  <si>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</si>
  <si>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</si>
  <si>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</si>
  <si>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</si>
  <si>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</si>
  <si>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</si>
  <si>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</si>
  <si>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</si>
  <si>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</si>
  <si>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</si>
  <si>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</si>
  <si>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</si>
  <si>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</si>
  <si>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</si>
  <si>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</si>
  <si>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</si>
  <si>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</si>
  <si>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</si>
  <si>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</si>
  <si>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</si>
  <si>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</si>
  <si>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</si>
  <si>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</si>
  <si>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</si>
  <si>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</si>
  <si>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</si>
  <si>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</si>
  <si>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</si>
  <si>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</si>
  <si>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</si>
  <si>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</si>
  <si>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</si>
  <si>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</si>
  <si>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</si>
  <si>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</si>
  <si>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</si>
  <si>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</si>
  <si>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</si>
  <si>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</si>
  <si>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</si>
  <si>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</si>
  <si>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</si>
  <si>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</si>
  <si>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</si>
  <si>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</si>
  <si>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</si>
  <si>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</si>
  <si>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</si>
  <si>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</si>
  <si>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</si>
  <si>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</si>
  <si>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</si>
  <si>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</si>
  <si>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</si>
  <si>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</si>
  <si>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</si>
  <si>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</si>
  <si>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</si>
  <si>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</si>
  <si>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</si>
  <si>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</si>
  <si>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</si>
  <si>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</si>
  <si>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</si>
  <si>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</si>
  <si>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</si>
  <si>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</si>
  <si>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</si>
  <si>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</si>
  <si>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</si>
  <si>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</si>
  <si>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</si>
  <si>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</si>
  <si>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</si>
  <si>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</si>
  <si>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</si>
  <si>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</si>
  <si>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</si>
  <si>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</si>
  <si>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</si>
  <si>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</si>
  <si>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</si>
  <si>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</si>
  <si>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</si>
  <si>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</si>
  <si>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</si>
  <si>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</si>
  <si>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</si>
  <si>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</si>
  <si>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</si>
  <si>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</si>
  <si>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</si>
  <si>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</si>
  <si>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</si>
  <si>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</si>
  <si>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</si>
  <si>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</si>
  <si>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</si>
  <si>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</si>
  <si>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</si>
  <si>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</si>
  <si>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</si>
  <si>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</si>
  <si>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</si>
  <si>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</si>
  <si>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</si>
  <si>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</si>
  <si>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</si>
  <si>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</si>
  <si>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</si>
  <si>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</si>
  <si>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</si>
  <si>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</si>
  <si>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</si>
  <si>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</si>
  <si>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</si>
  <si>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</si>
  <si>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</si>
  <si>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</si>
  <si>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</si>
  <si>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</si>
  <si>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</si>
  <si>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</si>
  <si>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</si>
  <si>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</si>
  <si>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</si>
  <si>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</si>
  <si>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</si>
  <si>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</si>
  <si>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</si>
  <si>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</si>
  <si>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</si>
  <si>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</si>
  <si>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</si>
  <si>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</si>
  <si>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</si>
  <si>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</si>
  <si>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</si>
  <si>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</si>
  <si>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</si>
  <si>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</si>
  <si>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</si>
  <si>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</si>
  <si>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</si>
  <si>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</si>
  <si>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</si>
  <si>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</si>
  <si>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</si>
  <si>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</si>
  <si>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</si>
  <si>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</si>
  <si>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</si>
  <si>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</si>
  <si>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</si>
  <si>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</si>
  <si>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</si>
  <si>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</si>
  <si>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</si>
  <si>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</si>
  <si>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</si>
  <si>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</si>
  <si>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</si>
  <si>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</si>
  <si>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</si>
  <si>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</si>
  <si>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</si>
  <si>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</si>
  <si>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</si>
  <si>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</si>
  <si>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</si>
  <si>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</si>
  <si>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</si>
  <si>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</si>
  <si>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</si>
  <si>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</si>
  <si>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</si>
  <si>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</si>
  <si>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</si>
  <si>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</si>
  <si>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</si>
  <si>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</si>
  <si>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</si>
  <si>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</si>
  <si>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</si>
  <si>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</si>
  <si>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</si>
  <si>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</si>
  <si>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</si>
  <si>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</si>
  <si>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</si>
  <si>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</si>
  <si>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</si>
  <si>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</si>
  <si>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</si>
  <si>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</si>
  <si>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</si>
  <si>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</si>
  <si>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</si>
  <si>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</si>
  <si>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</si>
  <si>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</si>
  <si>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</si>
  <si>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</si>
  <si>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</si>
  <si>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</si>
  <si>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</si>
  <si>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</si>
  <si>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</si>
  <si>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</si>
  <si>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</si>
  <si>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</si>
  <si>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</si>
  <si>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</si>
  <si>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</si>
  <si>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</si>
  <si>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</si>
  <si>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</si>
  <si>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</si>
  <si>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</si>
  <si>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</si>
  <si>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</si>
  <si>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</si>
  <si>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</si>
  <si>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</si>
  <si>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</si>
  <si>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</si>
  <si>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</si>
  <si>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</si>
  <si>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</si>
  <si>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</si>
  <si>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</si>
  <si>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</si>
  <si>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</si>
  <si>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</si>
  <si>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</si>
  <si>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</si>
  <si>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</si>
  <si>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</si>
  <si>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</si>
  <si>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</si>
  <si>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</si>
  <si>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</si>
  <si>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</si>
  <si>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</si>
  <si>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</si>
  <si>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</si>
  <si>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</si>
  <si>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</si>
  <si>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</si>
  <si>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</si>
  <si>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</si>
  <si>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</si>
  <si>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</si>
  <si>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</si>
  <si>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</si>
  <si>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</si>
  <si>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</si>
  <si>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</si>
  <si>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</si>
  <si>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</si>
  <si>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</si>
  <si>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</si>
  <si>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</si>
  <si>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</si>
  <si>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</si>
  <si>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</si>
  <si>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</si>
  <si>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</si>
  <si>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</si>
  <si>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</si>
  <si>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</si>
  <si>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</si>
  <si>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</si>
  <si>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</si>
  <si>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</si>
  <si>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</si>
  <si>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</si>
  <si>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</si>
  <si>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</si>
  <si>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</si>
  <si>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</si>
  <si>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</si>
  <si>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</si>
  <si>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</si>
  <si>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</si>
  <si>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</si>
  <si>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</si>
  <si>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</si>
  <si>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</si>
  <si>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</si>
  <si>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</si>
  <si>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</si>
  <si>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</si>
  <si>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</si>
  <si>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</si>
  <si>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</si>
  <si>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</si>
  <si>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</si>
  <si>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</si>
  <si>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</si>
  <si>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</si>
  <si>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</si>
  <si>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</si>
  <si>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</si>
  <si>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</si>
  <si>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</si>
  <si>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</si>
  <si>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</si>
  <si>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</si>
  <si>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</si>
  <si>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</si>
  <si>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</si>
  <si>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</si>
  <si>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</si>
  <si>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</si>
  <si>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</si>
  <si>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</si>
  <si>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</si>
  <si>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</si>
  <si>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</si>
  <si>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</si>
  <si>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</si>
  <si>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</si>
  <si>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</si>
  <si>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</si>
  <si>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</si>
  <si>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</si>
  <si>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</si>
  <si>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</si>
  <si>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</si>
  <si>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</si>
  <si>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</si>
  <si>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</si>
  <si>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</si>
  <si>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</si>
  <si>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</si>
  <si>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</si>
  <si>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</si>
  <si>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</si>
  <si>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</si>
  <si>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</si>
  <si>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</si>
  <si>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</si>
  <si>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</si>
  <si>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</si>
  <si>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</si>
  <si>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</si>
  <si>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</si>
  <si>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</si>
  <si>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</si>
  <si>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</si>
  <si>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</si>
  <si>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</si>
  <si>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</si>
  <si>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</si>
  <si>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</si>
  <si>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</si>
  <si>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</si>
  <si>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</si>
  <si>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</si>
  <si>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</si>
  <si>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</si>
  <si>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</si>
  <si>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</si>
  <si>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</si>
  <si>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</si>
  <si>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</si>
  <si>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</si>
  <si>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</si>
  <si>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</si>
  <si>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</si>
  <si>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</si>
  <si>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</si>
  <si>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</si>
  <si>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</si>
  <si>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</si>
  <si>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</si>
  <si>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</si>
  <si>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</si>
  <si>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</si>
  <si>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</si>
  <si>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</si>
  <si>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</si>
  <si>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</si>
  <si>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</si>
  <si>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</si>
  <si>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</si>
  <si>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</si>
  <si>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</si>
  <si>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</si>
  <si>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</si>
  <si>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</si>
  <si>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</si>
  <si>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</si>
  <si>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</si>
  <si>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</si>
  <si>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</si>
  <si>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</si>
  <si>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</si>
  <si>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</si>
  <si>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</si>
  <si>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</si>
  <si>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</si>
  <si>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</si>
  <si>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</si>
  <si>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</si>
  <si>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</si>
  <si>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</si>
  <si>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</si>
  <si>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</si>
  <si>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</si>
  <si>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</si>
  <si>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</si>
  <si>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</si>
  <si>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</si>
  <si>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</si>
  <si>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</si>
  <si>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</si>
  <si>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</si>
  <si>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</si>
  <si>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</si>
  <si>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</si>
  <si>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</si>
  <si>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</si>
  <si>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</si>
  <si>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</si>
  <si>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</si>
  <si>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</si>
  <si>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</si>
  <si>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</si>
  <si>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</si>
  <si>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</si>
  <si>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</si>
  <si>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</si>
  <si>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</si>
  <si>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</si>
  <si>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</si>
  <si>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</si>
  <si>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</si>
  <si>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</si>
  <si>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</si>
  <si>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</si>
  <si>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</si>
  <si>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</si>
  <si>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</si>
  <si>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</si>
  <si>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</si>
  <si>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</si>
  <si>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</si>
  <si>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</si>
  <si>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</si>
  <si>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</si>
  <si>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</si>
  <si>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</si>
  <si>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</si>
  <si>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</si>
  <si>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</si>
  <si>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</si>
  <si>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</si>
  <si>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</si>
  <si>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</si>
  <si>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</si>
  <si>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</si>
  <si>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</si>
  <si>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</si>
  <si>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</si>
  <si>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</si>
  <si>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</si>
  <si>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</si>
  <si>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</si>
  <si>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</si>
  <si>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</si>
  <si>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</si>
  <si>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</si>
  <si>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</si>
  <si>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</si>
  <si>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</si>
  <si>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</si>
  <si>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</si>
  <si>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</si>
  <si>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</si>
  <si>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</si>
  <si>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</si>
  <si>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</si>
  <si>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</si>
  <si>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</si>
  <si>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</si>
  <si>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</si>
  <si>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</si>
  <si>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</si>
  <si>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</si>
  <si>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</si>
  <si>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</si>
  <si>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</si>
  <si>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</si>
  <si>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</si>
  <si>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</si>
  <si>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</si>
  <si>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</si>
  <si>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</si>
  <si>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</si>
  <si>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</si>
  <si>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</si>
  <si>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</si>
  <si>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</si>
  <si>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</si>
  <si>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</si>
  <si>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</si>
  <si>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</si>
  <si>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</si>
  <si>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</si>
  <si>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</si>
  <si>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</si>
  <si>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</si>
  <si>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</si>
  <si>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</si>
  <si>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</si>
  <si>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</si>
  <si>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</si>
  <si>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</si>
  <si>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</si>
  <si>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</si>
  <si>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</si>
  <si>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</si>
  <si>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</si>
  <si>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</si>
  <si>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</si>
  <si>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</si>
  <si>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</si>
  <si>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</si>
  <si>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</si>
  <si>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</si>
  <si>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</si>
  <si>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</si>
  <si>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</si>
  <si>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</si>
  <si>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</si>
  <si>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</si>
  <si>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</si>
  <si>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</si>
  <si>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</si>
  <si>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</si>
  <si>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</si>
  <si>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</si>
  <si>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</si>
  <si>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</si>
  <si>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</si>
  <si>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</si>
  <si>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</si>
  <si>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</si>
  <si>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</si>
  <si>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</si>
  <si>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</si>
  <si>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</si>
  <si>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</si>
  <si>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</si>
  <si>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</si>
  <si>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</si>
  <si>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</si>
  <si>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</si>
  <si>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</si>
  <si>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</si>
  <si>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</si>
  <si>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</si>
  <si>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</si>
  <si>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</si>
  <si>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</si>
  <si>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</si>
  <si>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</si>
  <si>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</si>
  <si>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</si>
  <si>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</si>
  <si>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</si>
  <si>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</si>
  <si>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</si>
  <si>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</si>
  <si>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</si>
  <si>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</si>
  <si>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</si>
  <si>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</si>
  <si>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</si>
  <si>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</si>
  <si>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</si>
  <si>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</si>
  <si>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</si>
  <si>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</si>
  <si>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</si>
  <si>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</si>
  <si>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</si>
  <si>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</si>
  <si>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</si>
  <si>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</si>
  <si>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</si>
  <si>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</si>
  <si>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</si>
  <si>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</si>
  <si>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</si>
  <si>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</si>
  <si>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</si>
  <si>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</si>
  <si>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</si>
  <si>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</si>
  <si>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</si>
  <si>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</si>
  <si>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</si>
  <si>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</si>
  <si>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</si>
  <si>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</si>
  <si>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</si>
  <si>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</si>
  <si>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</si>
  <si>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</si>
  <si>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</si>
  <si>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</si>
  <si>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</si>
  <si>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</si>
  <si>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</si>
  <si>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</si>
  <si>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</si>
  <si>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</si>
  <si>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</si>
  <si>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</si>
  <si>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</si>
  <si>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</si>
  <si>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</si>
  <si>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</si>
  <si>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</si>
  <si>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</si>
  <si>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</si>
  <si>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</si>
  <si>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</si>
  <si>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</si>
  <si>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</si>
  <si>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</si>
  <si>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</si>
  <si>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</si>
  <si>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</si>
  <si>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</si>
  <si>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</si>
  <si>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</si>
  <si>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</si>
  <si>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</si>
  <si>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</si>
  <si>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</si>
  <si>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</si>
  <si>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</si>
  <si>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</si>
  <si>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</si>
  <si>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</si>
  <si>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</si>
  <si>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</si>
  <si>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</si>
  <si>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</si>
  <si>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</si>
  <si>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</si>
  <si>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</si>
  <si>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</si>
  <si>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</si>
  <si>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</si>
  <si>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</si>
  <si>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</si>
  <si>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</si>
  <si>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</si>
  <si>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</si>
  <si>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</si>
  <si>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</si>
  <si>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</si>
  <si>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</si>
  <si>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</si>
  <si>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</si>
  <si>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</si>
  <si>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</si>
  <si>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</si>
  <si>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</si>
  <si>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</si>
  <si>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</si>
  <si>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</si>
  <si>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</si>
  <si>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</si>
  <si>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</si>
  <si>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</si>
  <si>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</si>
  <si>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</si>
  <si>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</si>
  <si>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</si>
  <si>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</si>
  <si>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</si>
  <si>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</si>
  <si>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</si>
  <si>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</si>
  <si>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</si>
  <si>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</si>
  <si>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</si>
  <si>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</si>
  <si>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</si>
  <si>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</si>
  <si>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</si>
  <si>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</si>
  <si>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</si>
  <si>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</si>
  <si>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</si>
  <si>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</si>
  <si>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</si>
  <si>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</si>
  <si>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</si>
  <si>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</si>
  <si>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</si>
  <si>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</si>
  <si>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</si>
  <si>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</si>
  <si>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</si>
  <si>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</si>
  <si>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</si>
  <si>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</si>
  <si>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</si>
  <si>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</si>
  <si>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</si>
  <si>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</si>
  <si>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</si>
  <si>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</si>
  <si>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</si>
  <si>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</si>
  <si>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</si>
  <si>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</si>
  <si>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</si>
  <si>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</si>
  <si>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</si>
  <si>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</si>
  <si>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</si>
  <si>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</si>
  <si>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</si>
  <si>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</si>
  <si>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</si>
  <si>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</si>
  <si>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</si>
  <si>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</si>
  <si>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</si>
  <si>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</si>
  <si>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</si>
  <si>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</si>
  <si>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</si>
  <si>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</si>
  <si>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</si>
  <si>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</si>
  <si>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</si>
  <si>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</si>
  <si>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</si>
  <si>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</si>
  <si>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</si>
  <si>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</si>
  <si>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</si>
  <si>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</si>
  <si>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</si>
  <si>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</si>
  <si>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</si>
  <si>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</si>
  <si>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</si>
  <si>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</si>
  <si>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</si>
  <si>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</si>
  <si>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</si>
  <si>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</si>
  <si>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</si>
  <si>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</si>
  <si>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</si>
  <si>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</si>
  <si>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</si>
  <si>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</si>
  <si>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</si>
  <si>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</si>
  <si>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</si>
  <si>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</si>
  <si>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</si>
  <si>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</si>
  <si>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</si>
  <si>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</si>
  <si>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</si>
  <si>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</si>
  <si>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</si>
  <si>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</si>
  <si>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</si>
  <si>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</si>
  <si>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</si>
  <si>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</si>
  <si>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</si>
  <si>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</si>
  <si>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</si>
  <si>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</si>
  <si>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</si>
  <si>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</si>
  <si>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</si>
  <si>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</si>
  <si>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</si>
  <si>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</si>
  <si>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</si>
  <si>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</si>
  <si>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</si>
  <si>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</si>
  <si>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</si>
  <si>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</si>
  <si>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</si>
  <si>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</si>
  <si>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</si>
  <si>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</si>
  <si>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</si>
  <si>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</si>
  <si>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</si>
  <si>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</si>
  <si>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</si>
  <si>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</si>
  <si>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</si>
  <si>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</si>
  <si>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</si>
  <si>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</si>
  <si>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</si>
  <si>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</si>
  <si>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</si>
  <si>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</si>
  <si>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</si>
  <si>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</si>
  <si>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</si>
  <si>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</si>
  <si>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</si>
  <si>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</si>
  <si>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</si>
  <si>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</si>
  <si>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</si>
  <si>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</si>
  <si>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</si>
  <si>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</si>
  <si>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</si>
  <si>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</si>
  <si>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</si>
  <si>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</si>
  <si>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</si>
  <si>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</si>
  <si>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</si>
  <si>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</si>
  <si>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</si>
  <si>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</si>
  <si>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</si>
  <si>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</si>
  <si>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</si>
  <si>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</si>
  <si>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</si>
  <si>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</si>
  <si>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</si>
  <si>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</si>
  <si>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</si>
  <si>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</si>
  <si>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</si>
  <si>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</si>
  <si>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</si>
  <si>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</si>
  <si>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</si>
  <si>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</si>
  <si>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</si>
  <si>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</si>
  <si>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</si>
  <si>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</si>
  <si>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</si>
  <si>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</si>
  <si>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</si>
  <si>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</si>
  <si>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</si>
  <si>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</si>
  <si>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</si>
  <si>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</si>
  <si>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</si>
  <si>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</si>
  <si>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</si>
  <si>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</si>
  <si>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</si>
  <si>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</si>
  <si>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</si>
  <si>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</si>
  <si>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</si>
  <si>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</si>
  <si>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</si>
  <si>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</si>
  <si>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</si>
  <si>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</si>
  <si>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</si>
  <si>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</si>
  <si>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</si>
  <si>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</si>
  <si>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</si>
  <si>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</si>
  <si>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</si>
  <si>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</si>
  <si>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</si>
  <si>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</si>
  <si>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</si>
  <si>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</si>
  <si>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</si>
  <si>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</si>
  <si>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</si>
  <si>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</si>
  <si>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</si>
  <si>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</si>
  <si>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</si>
  <si>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</si>
  <si>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</si>
  <si>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</si>
  <si>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</si>
  <si>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</si>
  <si>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</si>
  <si>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</si>
  <si>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</si>
  <si>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</si>
  <si>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</si>
  <si>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</si>
  <si>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</si>
  <si>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</si>
  <si>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</si>
  <si>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</si>
  <si>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</si>
  <si>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</si>
  <si>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</si>
  <si>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</si>
  <si>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</si>
  <si>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</si>
  <si>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</si>
  <si>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</si>
  <si>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</si>
  <si>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</si>
  <si>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</si>
  <si>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</si>
  <si>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</si>
  <si>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</si>
  <si>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</si>
  <si>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</si>
  <si>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</si>
  <si>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</si>
  <si>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</si>
  <si>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</si>
  <si>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</si>
  <si>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</si>
  <si>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</si>
  <si>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</si>
  <si>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</si>
  <si>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</si>
  <si>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</si>
  <si>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</si>
  <si>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</si>
  <si>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</si>
  <si>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</si>
  <si>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</si>
  <si>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</si>
  <si>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</si>
  <si>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</si>
  <si>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</si>
  <si>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</si>
  <si>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</si>
  <si>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</si>
  <si>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</si>
  <si>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</si>
  <si>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</si>
  <si>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</si>
  <si>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</si>
  <si>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</si>
  <si>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</si>
  <si>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</si>
  <si>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</si>
  <si>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</si>
  <si>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</si>
  <si>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</si>
  <si>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</si>
  <si>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</si>
  <si>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</si>
  <si>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</si>
  <si>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</si>
  <si>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</si>
  <si>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</si>
  <si>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</si>
  <si>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</si>
  <si>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</si>
  <si>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</si>
  <si>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</si>
  <si>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</si>
  <si>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</si>
  <si>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</si>
  <si>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</si>
  <si>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</si>
  <si>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</si>
  <si>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</si>
  <si>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</si>
  <si>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</si>
  <si>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</si>
  <si>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</si>
  <si>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</si>
  <si>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</si>
  <si>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</si>
  <si>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</si>
  <si>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</si>
  <si>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</si>
  <si>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</si>
  <si>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</si>
  <si>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</si>
  <si>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</si>
  <si>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</si>
  <si>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</si>
  <si>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</si>
  <si>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</si>
  <si>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</si>
  <si>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</si>
  <si>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</si>
  <si>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</si>
  <si>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</si>
  <si>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</si>
  <si>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</si>
  <si>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</si>
  <si>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</si>
  <si>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</si>
  <si>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</si>
  <si>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</si>
  <si>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</si>
  <si>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</si>
  <si>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</si>
  <si>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</si>
  <si>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</si>
  <si>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</si>
  <si>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</si>
  <si>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</si>
  <si>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</si>
  <si>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</si>
  <si>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</si>
  <si>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</si>
  <si>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</si>
  <si>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</si>
  <si>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</si>
  <si>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</si>
  <si>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</si>
  <si>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</si>
  <si>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</si>
  <si>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</si>
  <si>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</si>
  <si>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</si>
  <si>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</si>
  <si>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</si>
  <si>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</si>
  <si>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</si>
  <si>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</si>
  <si>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</si>
  <si>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</si>
  <si>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</si>
  <si>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</si>
  <si>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</si>
  <si>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</si>
  <si>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</si>
  <si>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</si>
  <si>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</si>
  <si>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</si>
  <si>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</si>
  <si>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</si>
  <si>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</si>
  <si>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</si>
  <si>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</si>
  <si>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</si>
  <si>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</si>
  <si>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</si>
  <si>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</si>
  <si>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</si>
  <si>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</si>
  <si>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</si>
  <si>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</si>
  <si>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</si>
  <si>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</si>
  <si>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</si>
  <si>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</si>
  <si>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</si>
  <si>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</si>
  <si>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</si>
  <si>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</si>
  <si>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</si>
  <si>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</si>
  <si>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</si>
  <si>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</si>
  <si>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</si>
  <si>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</si>
  <si>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</si>
  <si>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</si>
  <si>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</si>
  <si>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</si>
  <si>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</si>
  <si>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</si>
  <si>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</si>
  <si>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</si>
  <si>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</si>
  <si>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</si>
  <si>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</si>
  <si>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</si>
  <si>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</si>
  <si>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</si>
  <si>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</si>
  <si>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</si>
  <si>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</si>
  <si>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</si>
  <si>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</si>
  <si>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</si>
  <si>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</si>
  <si>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</si>
  <si>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</si>
  <si>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</si>
  <si>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</si>
  <si>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</si>
  <si>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</si>
  <si>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</si>
  <si>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</si>
  <si>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</si>
  <si>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</si>
  <si>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</si>
  <si>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</si>
  <si>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</si>
  <si>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</si>
  <si>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</si>
  <si>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</si>
  <si>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</si>
  <si>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</si>
  <si>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</si>
  <si>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</si>
  <si>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</si>
  <si>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</si>
  <si>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</si>
  <si>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</si>
  <si>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</si>
  <si>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</si>
  <si>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</si>
  <si>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</si>
  <si>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</si>
  <si>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</si>
  <si>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</si>
  <si>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</si>
  <si>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</si>
  <si>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</si>
  <si>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</si>
  <si>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</si>
  <si>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</si>
  <si>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</si>
  <si>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</si>
  <si>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</si>
  <si>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</si>
  <si>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</si>
  <si>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</si>
  <si>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</si>
  <si>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</si>
  <si>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</si>
  <si>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</si>
  <si>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</si>
  <si>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</si>
  <si>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</si>
  <si>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</si>
  <si>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</si>
  <si>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</si>
  <si>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</si>
  <si>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</si>
  <si>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</si>
  <si>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</si>
  <si>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</si>
  <si>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</si>
  <si>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</si>
  <si>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</si>
  <si>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</si>
  <si>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</si>
  <si>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</si>
  <si>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</si>
  <si>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</si>
  <si>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</si>
  <si>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</si>
  <si>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</si>
  <si>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</si>
  <si>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</si>
  <si>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</si>
  <si>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</si>
  <si>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</si>
  <si>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</si>
  <si>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</si>
  <si>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</si>
  <si>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</si>
  <si>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</si>
  <si>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</si>
  <si>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</si>
  <si>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</si>
  <si>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</si>
  <si>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</si>
  <si>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</si>
  <si>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</si>
  <si>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</si>
  <si>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</si>
  <si>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</si>
  <si>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</si>
  <si>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</si>
  <si>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</si>
  <si>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</si>
  <si>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</si>
  <si>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</si>
  <si>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</si>
  <si>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</si>
  <si>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</si>
  <si>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</si>
  <si>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</si>
  <si>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</si>
  <si>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</si>
  <si>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</si>
  <si>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</si>
  <si>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</si>
  <si>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</si>
  <si>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</si>
  <si>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</si>
  <si>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</si>
  <si>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</si>
  <si>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</si>
  <si>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</si>
  <si>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</si>
  <si>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</si>
  <si>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</si>
  <si>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</si>
  <si>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</si>
  <si>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</si>
  <si>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</si>
  <si>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</si>
  <si>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</si>
  <si>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</si>
  <si>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</si>
  <si>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</si>
  <si>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</si>
  <si>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</si>
  <si>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</si>
  <si>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</si>
  <si>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</si>
  <si>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</si>
  <si>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</si>
  <si>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</si>
  <si>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</si>
  <si>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</si>
  <si>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</si>
  <si>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</si>
  <si>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</si>
  <si>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</si>
  <si>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</si>
  <si>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</si>
  <si>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</si>
  <si>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</si>
  <si>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</si>
  <si>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</si>
  <si>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</si>
  <si>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</si>
  <si>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</si>
  <si>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</si>
  <si>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</si>
  <si>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</si>
  <si>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</si>
  <si>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</si>
  <si>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</si>
  <si>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</si>
  <si>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</si>
  <si>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</si>
  <si>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</si>
  <si>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</si>
  <si>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</si>
  <si>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</si>
  <si>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</si>
  <si>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</si>
  <si>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</si>
  <si>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</si>
  <si>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</si>
  <si>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</si>
  <si>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</si>
  <si>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</si>
  <si>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</si>
  <si>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</si>
  <si>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</si>
  <si>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</si>
  <si>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</si>
  <si>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</si>
  <si>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</si>
  <si>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</si>
  <si>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</si>
  <si>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</si>
  <si>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</si>
  <si>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</si>
  <si>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</si>
  <si>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</si>
  <si>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</si>
  <si>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</si>
  <si>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</si>
  <si>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</si>
  <si>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</si>
  <si>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</si>
  <si>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</si>
  <si>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</si>
  <si>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</si>
  <si>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</si>
  <si>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</si>
  <si>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</si>
  <si>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</si>
  <si>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</si>
  <si>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</si>
  <si>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</si>
  <si>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</si>
  <si>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</si>
  <si>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</si>
  <si>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</si>
  <si>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</si>
  <si>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</si>
  <si>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</si>
  <si>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</si>
  <si>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</si>
  <si>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</si>
  <si>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</si>
  <si>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</si>
  <si>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</si>
  <si>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</si>
  <si>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</si>
  <si>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</si>
  <si>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</si>
  <si>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</si>
  <si>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</si>
  <si>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</si>
  <si>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</si>
  <si>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</si>
  <si>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</si>
  <si>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</si>
  <si>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</si>
  <si>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</si>
  <si>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</si>
  <si>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</si>
  <si>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</si>
  <si>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</si>
  <si>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</si>
  <si>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</si>
  <si>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</si>
  <si>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</si>
  <si>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</si>
  <si>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</si>
  <si>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</si>
  <si>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</si>
  <si>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</si>
  <si>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</si>
  <si>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</si>
  <si>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</si>
  <si>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</si>
  <si>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</si>
  <si>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</si>
  <si>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</si>
  <si>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</si>
  <si>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</si>
  <si>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</si>
  <si>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</si>
  <si>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</si>
  <si>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</si>
  <si>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</si>
  <si>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</si>
  <si>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</si>
  <si>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</si>
  <si>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</si>
  <si>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</si>
  <si>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</si>
  <si>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</si>
  <si>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</si>
  <si>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</si>
  <si>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</si>
  <si>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</si>
  <si>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</si>
  <si>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</si>
  <si>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</si>
  <si>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</si>
  <si>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</si>
  <si>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</si>
  <si>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</si>
  <si>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</si>
  <si>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</si>
  <si>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</si>
  <si>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</si>
  <si>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</si>
  <si>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</si>
  <si>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</si>
  <si>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</si>
  <si>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</si>
  <si>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</si>
  <si>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</si>
  <si>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</si>
  <si>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</si>
  <si>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</si>
  <si>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</si>
  <si>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</si>
  <si>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</si>
  <si>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</si>
  <si>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</si>
  <si>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</si>
  <si>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</si>
  <si>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</si>
  <si>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</si>
  <si>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</si>
  <si>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</si>
  <si>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</si>
  <si>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</si>
  <si>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</si>
  <si>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</si>
  <si>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</si>
  <si>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</si>
  <si>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</si>
  <si>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</si>
  <si>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</si>
  <si>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</si>
  <si>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</si>
  <si>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</si>
  <si>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</si>
  <si>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</si>
  <si>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</si>
  <si>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</si>
  <si>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</si>
  <si>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</si>
  <si>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</si>
  <si>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</si>
  <si>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</si>
  <si>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</si>
  <si>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</si>
  <si>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</si>
  <si>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</si>
  <si>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</si>
  <si>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</si>
  <si>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</si>
  <si>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</si>
  <si>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</si>
  <si>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</si>
  <si>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</si>
  <si>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</si>
  <si>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</si>
  <si>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</si>
  <si>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</si>
  <si>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</si>
  <si>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</si>
  <si>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</si>
  <si>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</si>
  <si>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</si>
  <si>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</si>
  <si>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</si>
  <si>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</si>
  <si>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</si>
  <si>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</si>
  <si>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</si>
  <si>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</si>
  <si>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</si>
  <si>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</si>
  <si>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</si>
  <si>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</si>
  <si>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</si>
  <si>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</si>
  <si>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</si>
  <si>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</si>
  <si>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</si>
  <si>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</si>
  <si>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</si>
  <si>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</si>
  <si>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</si>
  <si>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</si>
  <si>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</si>
  <si>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</si>
  <si>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</si>
  <si>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</si>
  <si>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</si>
  <si>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</si>
  <si>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</si>
  <si>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</si>
  <si>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</si>
  <si>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</si>
  <si>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</si>
  <si>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</si>
  <si>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</si>
  <si>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</si>
  <si>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</si>
  <si>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</si>
  <si>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</si>
  <si>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</si>
  <si>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</si>
  <si>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</si>
  <si>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</si>
  <si>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</si>
  <si>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</si>
  <si>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</si>
  <si>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</si>
  <si>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</si>
  <si>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</si>
  <si>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</si>
  <si>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</si>
  <si>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</si>
  <si>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</si>
  <si>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</si>
  <si>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</si>
  <si>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</si>
  <si>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</si>
  <si>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</si>
  <si>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</si>
  <si>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</si>
  <si>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</si>
  <si>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</si>
  <si>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</si>
  <si>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</si>
  <si>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</si>
  <si>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</si>
  <si>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</si>
  <si>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</si>
  <si>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</si>
  <si>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</si>
  <si>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</si>
  <si>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</si>
  <si>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</si>
  <si>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</si>
  <si>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</si>
  <si>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</si>
  <si>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</si>
  <si>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</si>
  <si>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</si>
  <si>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</si>
  <si>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</si>
  <si>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</si>
  <si>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</si>
  <si>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</si>
  <si>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</si>
  <si>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</si>
  <si>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</si>
  <si>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</si>
  <si>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</si>
  <si>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</si>
  <si>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</si>
  <si>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</si>
  <si>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</si>
  <si>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</si>
  <si>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</si>
  <si>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</si>
  <si>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</si>
  <si>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</si>
  <si>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</si>
  <si>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</si>
  <si>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</si>
  <si>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</si>
  <si>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</si>
  <si>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</si>
  <si>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</si>
  <si>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</si>
  <si>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</si>
  <si>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</si>
  <si>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</si>
  <si>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</si>
  <si>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</si>
  <si>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</si>
  <si>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</si>
  <si>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</si>
  <si>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</si>
  <si>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</si>
  <si>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</si>
  <si>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</si>
  <si>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</si>
  <si>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</si>
  <si>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</si>
  <si>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</si>
  <si>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</si>
  <si>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</si>
  <si>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</si>
  <si>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</si>
  <si>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</si>
  <si>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</si>
  <si>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</si>
  <si>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</si>
  <si>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</si>
  <si>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</si>
  <si>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</si>
  <si>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</si>
  <si>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</si>
  <si>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</si>
  <si>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</si>
  <si>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</si>
  <si>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</si>
  <si>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</si>
  <si>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</si>
  <si>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</si>
  <si>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</si>
  <si>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</si>
  <si>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</si>
  <si>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</si>
  <si>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</si>
  <si>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</si>
  <si>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</si>
  <si>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</si>
  <si>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</si>
  <si>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</si>
  <si>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</si>
  <si>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</si>
  <si>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</si>
  <si>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</si>
  <si>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</si>
  <si>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</si>
  <si>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</si>
  <si>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</si>
  <si>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</si>
  <si>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</si>
  <si>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</si>
  <si>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</si>
  <si>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</si>
  <si>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</si>
  <si>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</si>
  <si>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</si>
  <si>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</si>
  <si>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</si>
  <si>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</si>
  <si>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</si>
  <si>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</si>
  <si>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</si>
  <si>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</si>
  <si>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</si>
  <si>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</si>
  <si>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</si>
  <si>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</si>
  <si>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</si>
  <si>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</si>
  <si>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</si>
  <si>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</si>
  <si>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</si>
  <si>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</si>
  <si>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</si>
  <si>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</si>
  <si>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</si>
  <si>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</si>
  <si>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</si>
  <si>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</si>
  <si>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</si>
  <si>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</si>
  <si>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</si>
  <si>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</si>
  <si>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</si>
  <si>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</si>
  <si>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</si>
  <si>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</si>
  <si>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</si>
  <si>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</si>
  <si>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</si>
  <si>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</si>
  <si>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</si>
  <si>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</si>
  <si>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</si>
  <si>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</si>
  <si>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</si>
  <si>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</si>
  <si>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</si>
  <si>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</si>
  <si>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</si>
  <si>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</si>
  <si>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</si>
  <si>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</si>
  <si>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</si>
  <si>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</si>
  <si>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</si>
  <si>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</si>
  <si>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</si>
  <si>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</si>
  <si>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</si>
  <si>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</si>
  <si>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</si>
  <si>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</si>
  <si>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</si>
  <si>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</si>
  <si>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</si>
  <si>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</si>
  <si>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</si>
  <si>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</si>
  <si>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</si>
  <si>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</si>
  <si>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</si>
  <si>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</si>
  <si>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</si>
  <si>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</si>
  <si>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</si>
  <si>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</si>
  <si>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</si>
  <si>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</si>
  <si>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</si>
  <si>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</si>
  <si>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</si>
  <si>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</si>
  <si>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</si>
  <si>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</si>
  <si>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</si>
  <si>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</si>
  <si>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</si>
  <si>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</si>
  <si>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</si>
  <si>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</si>
  <si>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</si>
  <si>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</si>
  <si>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</si>
  <si>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</si>
  <si>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</si>
  <si>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</si>
  <si>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</si>
  <si>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</si>
  <si>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</si>
  <si>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</si>
  <si>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</si>
  <si>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</si>
  <si>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</si>
  <si>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</si>
  <si>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</si>
  <si>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</si>
  <si>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</si>
  <si>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</si>
  <si>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</si>
  <si>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</si>
  <si>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</si>
  <si>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</si>
  <si>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</si>
  <si>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</si>
  <si>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</si>
  <si>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</si>
  <si>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</si>
  <si>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</si>
  <si>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</si>
  <si>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</si>
  <si>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</si>
  <si>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</si>
  <si>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</si>
  <si>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</si>
  <si>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</si>
  <si>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</si>
  <si>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</si>
  <si>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</si>
  <si>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</si>
  <si>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</si>
  <si>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</si>
  <si>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</si>
  <si>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</si>
  <si>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</si>
  <si>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</si>
  <si>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</si>
  <si>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</si>
  <si>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</si>
  <si>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</si>
  <si>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</si>
  <si>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</si>
  <si>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</si>
  <si>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</si>
  <si>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</si>
  <si>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</si>
  <si>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</si>
  <si>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</si>
  <si>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</si>
  <si>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</si>
  <si>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</si>
  <si>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</si>
  <si>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</si>
  <si>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</si>
  <si>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</si>
  <si>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</si>
  <si>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</si>
  <si>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</si>
  <si>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</si>
  <si>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</si>
  <si>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</si>
  <si>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</si>
  <si>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</si>
  <si>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</si>
  <si>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</si>
  <si>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</si>
  <si>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</si>
  <si>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</si>
  <si>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</si>
  <si>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</si>
  <si>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</si>
  <si>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</si>
  <si>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</si>
  <si>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</si>
  <si>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</si>
  <si>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</si>
  <si>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</si>
  <si>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</si>
  <si>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</si>
  <si>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</si>
  <si>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</si>
  <si>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</si>
  <si>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</si>
  <si>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</si>
  <si>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</si>
  <si>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</si>
  <si>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</si>
  <si>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</si>
  <si>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</si>
  <si>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</si>
  <si>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</si>
  <si>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</si>
  <si>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</si>
  <si>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</si>
  <si>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</si>
  <si>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</si>
  <si>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</si>
  <si>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</si>
  <si>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</si>
  <si>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</si>
  <si>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</si>
  <si>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</si>
  <si>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</si>
  <si>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</si>
  <si>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</si>
  <si>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</si>
  <si>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</si>
  <si>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</si>
  <si>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</si>
  <si>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</si>
  <si>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</si>
  <si>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</si>
  <si>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</si>
  <si>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</si>
  <si>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</si>
  <si>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</si>
  <si>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</si>
  <si>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</si>
  <si>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</si>
  <si>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</si>
  <si>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</si>
  <si>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</si>
  <si>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</si>
  <si>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</si>
  <si>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</si>
  <si>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</si>
  <si>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</si>
  <si>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</si>
  <si>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</si>
  <si>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</si>
  <si>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</si>
  <si>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</si>
  <si>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</si>
  <si>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</si>
  <si>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</si>
  <si>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</si>
  <si>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</si>
  <si>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</si>
  <si>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</si>
  <si>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</si>
  <si>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</si>
  <si>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</si>
  <si>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</si>
  <si>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</si>
  <si>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</si>
  <si>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</si>
  <si>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</si>
  <si>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</si>
  <si>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</si>
  <si>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</si>
  <si>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</si>
  <si>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</si>
  <si>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</si>
  <si>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</si>
  <si>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</si>
  <si>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</si>
  <si>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</si>
  <si>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</si>
  <si>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</si>
  <si>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</si>
  <si>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</si>
  <si>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</si>
  <si>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</si>
  <si>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</si>
  <si>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</si>
  <si>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</si>
  <si>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</si>
  <si>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</si>
  <si>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</si>
  <si>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</si>
  <si>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</si>
  <si>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</si>
  <si>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</si>
  <si>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</si>
  <si>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</si>
  <si>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</si>
  <si>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</si>
  <si>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</si>
  <si>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</si>
  <si>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</si>
  <si>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</si>
  <si>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</si>
  <si>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</si>
  <si>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</si>
  <si>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</si>
  <si>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</si>
  <si>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</si>
  <si>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</si>
  <si>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</si>
  <si>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</si>
  <si>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</si>
  <si>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</si>
  <si>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</si>
  <si>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</si>
  <si>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</si>
  <si>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</si>
  <si>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</si>
  <si>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</si>
  <si>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</si>
  <si>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</si>
  <si>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</si>
  <si>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</si>
  <si>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</si>
  <si>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</si>
  <si>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</si>
  <si>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</si>
  <si>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</si>
  <si>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</si>
  <si>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</si>
  <si>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</si>
  <si>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</si>
  <si>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</si>
  <si>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</si>
  <si>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</si>
  <si>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</si>
  <si>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</si>
  <si>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</si>
  <si>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</si>
  <si>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</si>
  <si>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</si>
  <si>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</si>
  <si>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</si>
  <si>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</si>
  <si>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</si>
  <si>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</si>
  <si>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</si>
  <si>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</si>
  <si>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</si>
  <si>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</si>
  <si>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</si>
  <si>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</si>
  <si>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</si>
  <si>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</si>
  <si>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</si>
  <si>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</si>
  <si>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</si>
  <si>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</si>
  <si>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</si>
  <si>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</si>
  <si>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</si>
  <si>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</si>
  <si>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</si>
  <si>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</si>
  <si>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</si>
  <si>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</si>
  <si>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</si>
  <si>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</si>
  <si>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</si>
  <si>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</si>
  <si>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</si>
  <si>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</si>
  <si>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</si>
  <si>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</si>
  <si>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</si>
  <si>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</si>
  <si>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</si>
  <si>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</si>
  <si>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</si>
  <si>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</si>
  <si>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</si>
  <si>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</si>
  <si>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</si>
  <si>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</si>
  <si>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</si>
  <si>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</si>
  <si>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</si>
  <si>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</si>
  <si>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</si>
  <si>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</si>
  <si>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</si>
  <si>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</si>
  <si>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</si>
  <si>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</si>
  <si>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</si>
  <si>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</si>
  <si>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</si>
  <si>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</si>
  <si>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</si>
  <si>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</si>
  <si>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</si>
  <si>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</si>
  <si>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</si>
  <si>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</si>
  <si>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</si>
  <si>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</si>
  <si>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</si>
  <si>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</si>
  <si>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</si>
  <si>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</si>
  <si>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</si>
  <si>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</si>
  <si>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</si>
  <si>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</si>
  <si>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</si>
  <si>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</si>
  <si>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</si>
  <si>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</si>
  <si>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</si>
  <si>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</si>
  <si>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</si>
  <si>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</si>
  <si>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</si>
  <si>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</si>
  <si>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</si>
  <si>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</si>
  <si>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</si>
  <si>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</si>
  <si>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</si>
  <si>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</si>
  <si>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</si>
  <si>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</si>
  <si>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</si>
  <si>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</si>
  <si>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</si>
  <si>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</si>
  <si>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</si>
  <si>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</si>
  <si>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</si>
  <si>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</si>
  <si>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</si>
  <si>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</si>
  <si>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</si>
  <si>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</si>
  <si>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</si>
  <si>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</si>
  <si>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</si>
  <si>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</si>
  <si>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</si>
  <si>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</si>
  <si>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</si>
  <si>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</si>
  <si>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</si>
  <si>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</si>
  <si>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</si>
  <si>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</si>
  <si>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</si>
  <si>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</si>
  <si>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</si>
  <si>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</si>
  <si>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</si>
  <si>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</si>
  <si>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</si>
  <si>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</si>
  <si>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</si>
  <si>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</si>
  <si>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</si>
  <si>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</si>
  <si>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</si>
  <si>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</si>
  <si>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</si>
  <si>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</si>
  <si>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</si>
  <si>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</si>
  <si>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</si>
  <si>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</si>
  <si>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</si>
  <si>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</si>
  <si>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</si>
  <si>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</si>
  <si>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</si>
  <si>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</si>
  <si>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</si>
  <si>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</si>
  <si>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</si>
  <si>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</si>
  <si>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</si>
  <si>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</si>
  <si>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</si>
  <si>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</si>
  <si>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</si>
  <si>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</si>
  <si>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</si>
  <si>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</si>
  <si>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</si>
  <si>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</si>
  <si>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</si>
  <si>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</si>
  <si>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</si>
  <si>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</si>
  <si>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</si>
  <si>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</si>
  <si>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</si>
  <si>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</si>
  <si>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</si>
  <si>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</si>
  <si>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</si>
  <si>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</si>
  <si>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</si>
  <si>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</si>
  <si>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</si>
  <si>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</si>
  <si>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</si>
  <si>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</si>
  <si>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</si>
  <si>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</si>
  <si>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</si>
  <si>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</si>
  <si>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</si>
  <si>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</si>
  <si>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</si>
  <si>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</si>
  <si>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</si>
  <si>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</si>
  <si>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</si>
  <si>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</si>
  <si>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</si>
  <si>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</si>
  <si>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</si>
  <si>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</si>
  <si>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</si>
  <si>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</si>
  <si>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</si>
  <si>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</si>
  <si>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</si>
  <si>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</si>
  <si>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</si>
  <si>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</si>
  <si>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</si>
  <si>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</si>
  <si>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</si>
  <si>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</si>
  <si>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</si>
  <si>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</si>
  <si>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</si>
  <si>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</si>
  <si>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</si>
  <si>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</si>
  <si>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</si>
  <si>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</si>
  <si>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</si>
  <si>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</si>
  <si>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</si>
  <si>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</si>
  <si>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</si>
  <si>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</si>
  <si>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</si>
  <si>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</si>
  <si>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</si>
  <si>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</si>
  <si>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</si>
  <si>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</si>
  <si>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</si>
  <si>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</si>
  <si>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</si>
  <si>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</si>
  <si>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</si>
  <si>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</si>
  <si>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</si>
  <si>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</si>
  <si>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</si>
  <si>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</si>
  <si>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</si>
  <si>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</si>
  <si>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</si>
  <si>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</si>
  <si>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</si>
  <si>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</si>
  <si>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</si>
  <si>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</si>
  <si>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</si>
  <si>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</si>
  <si>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</si>
  <si>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</si>
  <si>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</si>
  <si>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</si>
  <si>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</si>
  <si>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</si>
  <si>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</si>
  <si>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</si>
  <si>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</si>
  <si>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</si>
  <si>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</si>
  <si>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</si>
  <si>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</si>
  <si>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</si>
  <si>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</si>
  <si>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</si>
  <si>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</si>
  <si>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</si>
  <si>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</si>
  <si>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</si>
  <si>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</si>
  <si>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</si>
  <si>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</si>
  <si>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</si>
  <si>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</si>
  <si>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</si>
  <si>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</si>
  <si>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</si>
  <si>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</si>
  <si>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</si>
  <si>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</si>
  <si>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</si>
  <si>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</si>
  <si>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</si>
  <si>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</si>
  <si>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</si>
  <si>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</si>
  <si>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</si>
  <si>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</si>
  <si>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</si>
  <si>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</si>
  <si>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</si>
  <si>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</si>
  <si>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</si>
  <si>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</si>
  <si>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</si>
  <si>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</si>
  <si>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</si>
  <si>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</si>
  <si>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</si>
  <si>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</si>
  <si>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</si>
  <si>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</si>
  <si>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</si>
  <si>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</si>
  <si>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</si>
  <si>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</si>
  <si>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</si>
  <si>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</si>
  <si>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</si>
  <si>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</si>
  <si>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</si>
  <si>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</si>
  <si>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</si>
  <si>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</si>
  <si>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</si>
  <si>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</si>
  <si>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</si>
  <si>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</si>
  <si>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</si>
  <si>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</si>
  <si>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</si>
  <si>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</si>
  <si>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</si>
  <si>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</si>
  <si>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</si>
  <si>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</si>
  <si>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</si>
  <si>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</si>
  <si>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</si>
  <si>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</si>
  <si>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</si>
  <si>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</si>
  <si>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</si>
  <si>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</si>
  <si>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</si>
  <si>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</si>
  <si>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</si>
  <si>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</si>
  <si>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</si>
  <si>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</si>
  <si>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</si>
  <si>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</si>
  <si>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</si>
  <si>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</si>
  <si>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</si>
  <si>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</si>
  <si>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</si>
  <si>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</si>
  <si>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</si>
  <si>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</si>
  <si>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</si>
  <si>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</si>
  <si>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</si>
  <si>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</si>
  <si>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</si>
  <si>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</si>
  <si>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</si>
  <si>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</si>
  <si>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</si>
  <si>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</si>
  <si>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</si>
  <si>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</si>
  <si>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</si>
  <si>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</si>
  <si>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</si>
  <si>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</si>
  <si>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</si>
  <si>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</si>
  <si>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</si>
  <si>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</si>
  <si>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</si>
  <si>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</si>
  <si>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</si>
  <si>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</si>
  <si>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</si>
  <si>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</si>
  <si>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</si>
  <si>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</si>
  <si>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</si>
  <si>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</si>
  <si>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</si>
  <si>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</si>
  <si>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</si>
  <si>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</si>
  <si>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</si>
  <si>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</si>
  <si>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</si>
  <si>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</si>
  <si>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</si>
  <si>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</si>
  <si>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</si>
  <si>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</si>
  <si>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</si>
  <si>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</si>
  <si>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</si>
  <si>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</si>
  <si>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</si>
  <si>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</si>
  <si>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</si>
  <si>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</si>
  <si>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</si>
  <si>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</si>
  <si>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</si>
  <si>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</si>
  <si>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</si>
  <si>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</si>
  <si>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</si>
  <si>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</si>
  <si>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</si>
  <si>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</si>
  <si>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</si>
  <si>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</si>
  <si>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</si>
  <si>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</si>
  <si>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</si>
  <si>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</si>
  <si>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</si>
  <si>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</si>
  <si>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</si>
  <si>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</si>
  <si>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</si>
  <si>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</si>
  <si>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</si>
  <si>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</si>
  <si>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</si>
  <si>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</si>
  <si>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</si>
  <si>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</si>
  <si>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</si>
  <si>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</si>
  <si>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</si>
  <si>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</si>
  <si>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</si>
  <si>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</si>
  <si>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</si>
  <si>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</si>
  <si>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</si>
  <si>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</si>
  <si>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</si>
  <si>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</si>
  <si>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</si>
  <si>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</si>
  <si>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</si>
  <si>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</si>
  <si>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</si>
  <si>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</si>
  <si>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</si>
  <si>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</si>
  <si>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</si>
  <si>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</si>
  <si>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</si>
  <si>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</si>
  <si>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</si>
  <si>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</si>
  <si>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</si>
  <si>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</si>
  <si>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</si>
  <si>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</si>
  <si>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</si>
  <si>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</si>
  <si>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</si>
  <si>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</si>
  <si>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</si>
  <si>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</si>
  <si>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</si>
  <si>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</si>
  <si>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</si>
  <si>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</si>
  <si>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</si>
  <si>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</si>
  <si>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</si>
  <si>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</si>
  <si>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</si>
  <si>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</si>
  <si>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</si>
  <si>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</si>
  <si>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</si>
  <si>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</si>
  <si>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</si>
  <si>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</si>
  <si>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</si>
  <si>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</si>
  <si>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</si>
  <si>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</si>
  <si>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</si>
  <si>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</si>
  <si>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</si>
  <si>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</si>
  <si>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</si>
  <si>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</si>
  <si>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</si>
  <si>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</si>
  <si>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</si>
  <si>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</si>
  <si>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</si>
  <si>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</si>
  <si>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</si>
  <si>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</si>
  <si>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</si>
  <si>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</si>
  <si>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</si>
  <si>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</si>
  <si>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</si>
  <si>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</si>
  <si>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</si>
  <si>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</si>
  <si>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</si>
  <si>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</si>
  <si>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</si>
  <si>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</si>
  <si>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</si>
  <si>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</si>
  <si>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</si>
  <si>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</si>
  <si>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</si>
  <si>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</si>
  <si>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</si>
  <si>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</si>
  <si>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</si>
  <si>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</si>
  <si>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</si>
  <si>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</si>
  <si>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</si>
  <si>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</si>
  <si>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</si>
  <si>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</si>
  <si>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</si>
  <si>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</si>
  <si>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</si>
  <si>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</si>
  <si>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</si>
  <si>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</si>
  <si>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</si>
  <si>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</si>
  <si>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</si>
  <si>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</si>
  <si>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</si>
  <si>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</si>
  <si>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</si>
  <si>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</si>
  <si>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</si>
  <si>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</si>
  <si>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</si>
  <si>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</si>
  <si>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</si>
  <si>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</si>
  <si>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</si>
  <si>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</si>
  <si>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</si>
  <si>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</si>
  <si>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</si>
  <si>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</si>
  <si>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</si>
  <si>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</si>
  <si>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</si>
  <si>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</si>
  <si>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</si>
  <si>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</si>
  <si>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</si>
  <si>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</si>
  <si>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</si>
  <si>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</si>
  <si>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</si>
  <si>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</si>
  <si>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</si>
  <si>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</si>
  <si>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</si>
  <si>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</si>
  <si>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</si>
  <si>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</si>
  <si>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</si>
  <si>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</si>
  <si>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</si>
  <si>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</si>
  <si>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</si>
  <si>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</si>
  <si>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</si>
  <si>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</si>
  <si>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</si>
  <si>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</si>
  <si>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</si>
  <si>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</si>
  <si>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</si>
  <si>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</si>
  <si>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</si>
  <si>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</si>
  <si>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</si>
  <si>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</si>
  <si>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</si>
  <si>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</si>
  <si>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</si>
  <si>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</si>
  <si>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</si>
  <si>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</si>
  <si>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</si>
  <si>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</si>
  <si>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</si>
  <si>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</si>
  <si>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</si>
  <si>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</si>
  <si>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</si>
  <si>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</si>
  <si>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</si>
  <si>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</si>
  <si>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</si>
  <si>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</si>
  <si>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</si>
  <si>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</si>
  <si>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</si>
  <si>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</si>
  <si>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</si>
  <si>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</si>
  <si>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</si>
  <si>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</si>
  <si>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</si>
  <si>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</si>
  <si>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</si>
  <si>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</si>
  <si>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</si>
  <si>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</si>
  <si>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</si>
  <si>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</si>
  <si>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</si>
  <si>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</si>
  <si>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</si>
  <si>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</si>
  <si>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</si>
  <si>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</si>
  <si>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</si>
  <si>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</si>
  <si>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</si>
  <si>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</si>
  <si>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</si>
  <si>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</si>
  <si>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</si>
  <si>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</si>
  <si>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</si>
  <si>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</si>
  <si>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</si>
  <si>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</si>
  <si>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</si>
  <si>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</si>
  <si>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</si>
  <si>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</si>
  <si>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</si>
  <si>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</si>
  <si>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</si>
  <si>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</si>
  <si>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</si>
  <si>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</si>
  <si>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</si>
  <si>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</si>
  <si>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</si>
  <si>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</si>
  <si>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</si>
  <si>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</si>
  <si>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</si>
  <si>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</si>
  <si>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</si>
  <si>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</si>
  <si>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</si>
  <si>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</si>
  <si>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</si>
  <si>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</si>
  <si>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</si>
  <si>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</si>
  <si>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</si>
  <si>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</si>
  <si>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</si>
  <si>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</si>
  <si>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</si>
  <si>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</si>
  <si>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</si>
  <si>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</si>
  <si>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</si>
  <si>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</si>
  <si>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</si>
  <si>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</si>
  <si>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</si>
  <si>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</si>
  <si>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</si>
  <si>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</si>
  <si>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</si>
  <si>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</si>
  <si>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</si>
  <si>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</si>
  <si>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</si>
  <si>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</si>
  <si>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</si>
  <si>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</si>
  <si>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</si>
  <si>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</si>
  <si>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</si>
  <si>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</si>
  <si>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</si>
  <si>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</si>
  <si>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</si>
  <si>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</si>
  <si>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</si>
  <si>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</si>
  <si>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</si>
  <si>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</si>
  <si>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</si>
  <si>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</si>
  <si>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</si>
  <si>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</si>
  <si>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</si>
  <si>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</si>
  <si>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</si>
  <si>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</si>
  <si>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</si>
  <si>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</si>
  <si>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</si>
  <si>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</si>
  <si>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</si>
  <si>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</si>
  <si>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</si>
  <si>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</si>
  <si>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</si>
  <si>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</si>
  <si>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</si>
  <si>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</si>
  <si>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</si>
  <si>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</si>
  <si>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</si>
  <si>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</si>
  <si>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</si>
  <si>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</si>
  <si>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</si>
  <si>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</si>
  <si>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</si>
  <si>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</si>
  <si>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</si>
  <si>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</si>
  <si>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</si>
  <si>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</si>
  <si>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</si>
  <si>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</si>
  <si>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</si>
  <si>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</si>
  <si>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</si>
  <si>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</si>
  <si>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</si>
  <si>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</si>
  <si>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</si>
  <si>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</si>
  <si>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</si>
  <si>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</si>
  <si>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</si>
  <si>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</si>
  <si>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</si>
  <si>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</si>
  <si>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</si>
  <si>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</si>
  <si>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</si>
  <si>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</si>
  <si>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</si>
  <si>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</si>
  <si>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</si>
  <si>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</si>
  <si>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</si>
  <si>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</si>
  <si>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</si>
  <si>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</si>
  <si>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</si>
  <si>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</si>
  <si>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</si>
  <si>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</si>
  <si>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</si>
  <si>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</si>
  <si>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</si>
  <si>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</si>
  <si>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</si>
  <si>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</si>
  <si>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</si>
  <si>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</si>
  <si>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</si>
  <si>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</si>
  <si>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</si>
  <si>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</si>
  <si>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</si>
  <si>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</si>
  <si>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</si>
  <si>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</si>
  <si>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</si>
  <si>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</si>
  <si>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</si>
  <si>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</si>
  <si>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</si>
  <si>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</si>
  <si>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</si>
  <si>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</si>
  <si>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</si>
  <si>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</si>
  <si>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</si>
  <si>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</si>
  <si>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</si>
  <si>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</si>
  <si>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</si>
  <si>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</si>
  <si>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</si>
  <si>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</si>
  <si>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</si>
  <si>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</si>
  <si>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</si>
  <si>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</si>
  <si>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</si>
  <si>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</si>
  <si>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</si>
  <si>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</si>
  <si>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</si>
  <si>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</si>
  <si>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</si>
  <si>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</si>
  <si>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</si>
  <si>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</si>
  <si>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</si>
  <si>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</si>
  <si>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</si>
  <si>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</si>
  <si>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</si>
  <si>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</si>
  <si>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</si>
  <si>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</si>
  <si>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</si>
  <si>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</si>
  <si>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</si>
  <si>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</si>
  <si>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</si>
  <si>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</si>
  <si>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</si>
  <si>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</si>
  <si>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</si>
  <si>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</si>
  <si>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</si>
  <si>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</si>
  <si>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</si>
  <si>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</si>
  <si>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</si>
  <si>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</si>
  <si>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</si>
  <si>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</si>
  <si>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</si>
  <si>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</si>
  <si>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</si>
  <si>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</si>
  <si>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</si>
  <si>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</si>
  <si>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</si>
  <si>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</si>
  <si>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</si>
  <si>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</si>
  <si>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</si>
  <si>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</si>
  <si>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</si>
  <si>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</si>
  <si>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</si>
  <si>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</si>
  <si>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</si>
  <si>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</si>
  <si>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</si>
  <si>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</si>
  <si>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</si>
  <si>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</si>
  <si>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</si>
  <si>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</si>
  <si>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</si>
  <si>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</si>
  <si>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</si>
  <si>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</si>
  <si>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</si>
  <si>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</si>
  <si>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</si>
  <si>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</si>
  <si>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</si>
  <si>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</si>
  <si>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</si>
  <si>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</si>
  <si>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</si>
  <si>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</si>
  <si>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</si>
  <si>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</si>
  <si>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</si>
  <si>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</si>
  <si>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</si>
  <si>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</si>
  <si>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</si>
  <si>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</si>
  <si>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</si>
  <si>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</si>
  <si>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</si>
  <si>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</si>
  <si>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</si>
  <si>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</si>
  <si>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</si>
  <si>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</si>
  <si>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</si>
  <si>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</si>
  <si>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</si>
  <si>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</si>
  <si>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</si>
  <si>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</si>
  <si>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</si>
  <si>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</si>
  <si>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</si>
  <si>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</si>
  <si>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</si>
  <si>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</si>
  <si>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</si>
  <si>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</si>
  <si>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</si>
  <si>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</si>
  <si>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</si>
  <si>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</si>
  <si>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</si>
  <si>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</si>
  <si>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</si>
  <si>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</si>
  <si>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</si>
  <si>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</si>
  <si>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</si>
  <si>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</si>
  <si>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</si>
  <si>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</si>
  <si>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</si>
  <si>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</si>
  <si>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</si>
  <si>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</si>
  <si>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</si>
  <si>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</si>
  <si>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</si>
  <si>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</si>
  <si>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</si>
  <si>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</si>
  <si>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</si>
  <si>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</si>
  <si>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</si>
  <si>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</si>
  <si>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</si>
  <si>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</si>
  <si>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</si>
  <si>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</si>
  <si>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</si>
  <si>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</si>
  <si>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</si>
  <si>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</si>
  <si>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</si>
  <si>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</si>
  <si>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</si>
  <si>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</si>
  <si>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</si>
  <si>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</si>
  <si>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</si>
  <si>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</si>
  <si>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</si>
  <si>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</si>
  <si>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</si>
  <si>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</si>
  <si>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</si>
  <si>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</si>
  <si>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</si>
  <si>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</si>
  <si>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</si>
  <si>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</si>
  <si>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</si>
  <si>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</si>
  <si>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</si>
  <si>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</si>
  <si>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</si>
  <si>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</si>
  <si>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</si>
  <si>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</si>
  <si>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</si>
  <si>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</si>
  <si>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</si>
  <si>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</si>
  <si>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</si>
  <si>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</si>
  <si>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</si>
  <si>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</si>
  <si>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</si>
  <si>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</si>
  <si>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</si>
  <si>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</si>
  <si>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</si>
  <si>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</si>
  <si>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</si>
  <si>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</si>
  <si>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</si>
  <si>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</si>
  <si>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</si>
  <si>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</si>
  <si>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</si>
  <si>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</si>
  <si>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</si>
  <si>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</si>
  <si>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</si>
  <si>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</si>
  <si>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</si>
  <si>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</si>
  <si>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</si>
  <si>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</si>
  <si>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</si>
  <si>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</si>
  <si>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</si>
  <si>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</si>
  <si>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</si>
  <si>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</si>
  <si>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</si>
  <si>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</si>
  <si>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</si>
  <si>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</si>
  <si>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</si>
  <si>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</si>
  <si>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</si>
  <si>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</si>
  <si>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</si>
  <si>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</si>
  <si>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</si>
  <si>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</si>
  <si>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</si>
  <si>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</si>
  <si>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</si>
  <si>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</si>
  <si>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</si>
  <si>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</si>
  <si>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</si>
  <si>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</si>
  <si>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</si>
  <si>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</si>
  <si>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</si>
  <si>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</si>
  <si>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</si>
  <si>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</si>
  <si>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</si>
  <si>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</si>
  <si>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</si>
  <si>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</si>
  <si>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</si>
  <si>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</si>
  <si>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</si>
  <si>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</si>
  <si>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</si>
  <si>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</si>
  <si>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</si>
  <si>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</si>
  <si>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</si>
  <si>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</si>
  <si>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</si>
  <si>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</si>
  <si>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</si>
  <si>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</si>
  <si>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</si>
  <si>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</si>
  <si>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</si>
  <si>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</si>
  <si>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</si>
  <si>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</si>
  <si>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</si>
  <si>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</si>
  <si>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</si>
  <si>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</si>
  <si>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</si>
  <si>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</si>
  <si>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</si>
  <si>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</si>
  <si>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</si>
  <si>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</si>
  <si>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</si>
  <si>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</si>
  <si>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</si>
  <si>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</si>
  <si>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</si>
  <si>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</si>
  <si>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</si>
  <si>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</si>
  <si>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</si>
  <si>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</si>
  <si>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</si>
  <si>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</si>
  <si>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</si>
  <si>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</si>
  <si>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</si>
  <si>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</si>
  <si>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</si>
  <si>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</si>
  <si>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</si>
  <si>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</si>
  <si>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</si>
  <si>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</si>
  <si>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</si>
  <si>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</si>
  <si>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</si>
  <si>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</si>
  <si>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</si>
  <si>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</si>
  <si>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</si>
  <si>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</si>
  <si>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</si>
  <si>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</si>
  <si>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</si>
  <si>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</si>
  <si>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</si>
  <si>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</si>
  <si>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</si>
  <si>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</si>
  <si>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</si>
  <si>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</si>
  <si>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</si>
  <si>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</si>
  <si>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</si>
  <si>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</si>
  <si>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</si>
  <si>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</si>
  <si>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</si>
  <si>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</si>
  <si>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</si>
  <si>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</si>
  <si>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</si>
  <si>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</si>
  <si>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</si>
  <si>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</si>
  <si>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</si>
  <si>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</si>
  <si>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</si>
  <si>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</si>
  <si>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</si>
  <si>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</si>
  <si>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</si>
  <si>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</si>
  <si>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</si>
  <si>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</si>
  <si>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</si>
  <si>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</si>
  <si>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</si>
  <si>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</si>
  <si>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</si>
  <si>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</si>
  <si>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</si>
  <si>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</si>
  <si>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</si>
  <si>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</si>
  <si>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</si>
  <si>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</si>
  <si>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</si>
  <si>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</si>
  <si>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</si>
  <si>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</si>
  <si>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</si>
  <si>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</si>
  <si>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</si>
  <si>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</si>
  <si>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</si>
  <si>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</si>
  <si>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</si>
  <si>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</si>
  <si>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</si>
  <si>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</si>
  <si>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</si>
  <si>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</si>
  <si>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</si>
  <si>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</si>
  <si>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</si>
  <si>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</si>
  <si>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</si>
  <si>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</si>
  <si>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</si>
  <si>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</si>
  <si>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</si>
  <si>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</si>
  <si>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</si>
  <si>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</si>
  <si>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</si>
  <si>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</si>
  <si>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</si>
  <si>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</si>
  <si>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</si>
  <si>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</si>
  <si>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</si>
  <si>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</si>
  <si>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</si>
  <si>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</si>
  <si>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</si>
  <si>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</si>
  <si>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</si>
  <si>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</si>
  <si>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</si>
  <si>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</si>
  <si>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</si>
  <si>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</si>
  <si>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</si>
  <si>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</si>
  <si>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</si>
  <si>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</si>
  <si>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</si>
  <si>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</si>
  <si>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</si>
  <si>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</si>
  <si>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</si>
  <si>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</si>
  <si>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</si>
  <si>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</si>
  <si>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</si>
  <si>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</si>
  <si>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</si>
  <si>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</si>
  <si>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</si>
  <si>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</si>
  <si>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</si>
  <si>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</si>
  <si>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</si>
  <si>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</si>
  <si>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</si>
  <si>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</si>
  <si>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</si>
  <si>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</si>
  <si>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</si>
  <si>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</si>
  <si>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</si>
  <si>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</si>
  <si>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</si>
  <si>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</si>
  <si>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</si>
  <si>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</si>
  <si>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</si>
  <si>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</si>
  <si>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</si>
  <si>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</si>
  <si>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</si>
  <si>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</si>
  <si>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</si>
  <si>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</si>
  <si>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</si>
  <si>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</si>
  <si>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</si>
  <si>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</si>
  <si>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</si>
  <si>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</si>
  <si>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</si>
  <si>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</si>
  <si>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</si>
  <si>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</si>
  <si>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</si>
  <si>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</si>
  <si>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</si>
  <si>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</si>
  <si>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</si>
  <si>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</si>
  <si>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</si>
  <si>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</si>
  <si>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</si>
  <si>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</si>
  <si>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</si>
  <si>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</si>
  <si>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</si>
  <si>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</si>
  <si>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</si>
  <si>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</si>
  <si>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</si>
  <si>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</si>
  <si>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</si>
  <si>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</si>
  <si>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</si>
  <si>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</si>
  <si>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</si>
  <si>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</si>
  <si>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</si>
  <si>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</si>
  <si>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</si>
  <si>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</si>
  <si>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</si>
  <si>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</si>
  <si>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</si>
  <si>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</si>
  <si>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</si>
  <si>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</si>
  <si>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</si>
  <si>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</si>
  <si>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</si>
  <si>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</si>
  <si>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</si>
  <si>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</si>
  <si>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</si>
  <si>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</si>
  <si>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</si>
  <si>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</si>
  <si>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</si>
  <si>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</si>
  <si>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</si>
  <si>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</si>
  <si>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</si>
  <si>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</si>
  <si>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</si>
  <si>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</si>
  <si>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</si>
  <si>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</si>
  <si>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</si>
  <si>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</si>
  <si>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</si>
  <si>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</si>
  <si>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</si>
  <si>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</si>
  <si>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</si>
  <si>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</si>
  <si>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</si>
  <si>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</si>
  <si>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</si>
  <si>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</si>
  <si>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</si>
  <si>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</si>
  <si>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</si>
  <si>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</si>
  <si>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</si>
  <si>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</si>
  <si>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</si>
  <si>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</si>
  <si>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</si>
  <si>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</si>
  <si>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</si>
  <si>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</si>
  <si>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</si>
  <si>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</si>
  <si>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</si>
  <si>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</si>
  <si>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</si>
  <si>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</si>
  <si>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</si>
  <si>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</si>
  <si>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</si>
  <si>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</si>
  <si>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</si>
  <si>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</si>
  <si>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</si>
  <si>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</si>
  <si>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</si>
  <si>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</si>
  <si>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</si>
  <si>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</si>
  <si>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</si>
  <si>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</si>
  <si>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</si>
  <si>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</si>
  <si>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</si>
  <si>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</si>
  <si>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</si>
  <si>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</si>
  <si>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</si>
  <si>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</si>
  <si>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</si>
  <si>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</si>
  <si>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</si>
  <si>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</si>
  <si>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</si>
  <si>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</si>
  <si>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</si>
  <si>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</si>
  <si>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</si>
  <si>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</si>
  <si>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</si>
  <si>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</si>
  <si>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</si>
  <si>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</si>
  <si>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</si>
  <si>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</si>
  <si>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</si>
  <si>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</si>
  <si>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</si>
  <si>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</si>
  <si>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</si>
  <si>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</si>
  <si>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</si>
  <si>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</si>
  <si>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</si>
  <si>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</si>
  <si>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</si>
  <si>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</si>
  <si>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</si>
  <si>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</si>
  <si>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</si>
  <si>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</si>
  <si>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</si>
  <si>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</si>
  <si>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</si>
  <si>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</si>
  <si>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</si>
  <si>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</si>
  <si>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</si>
  <si>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</si>
  <si>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</si>
  <si>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</si>
  <si>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</si>
  <si>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</si>
  <si>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</si>
  <si>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</si>
  <si>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</si>
  <si>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</si>
  <si>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</si>
  <si>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</si>
  <si>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</si>
  <si>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</si>
  <si>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</si>
  <si>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</si>
  <si>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</si>
  <si>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</si>
  <si>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</si>
  <si>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</si>
  <si>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</si>
  <si>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</si>
  <si>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</si>
  <si>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</si>
  <si>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</si>
  <si>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</si>
  <si>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</si>
  <si>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</si>
  <si>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</si>
  <si>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</si>
  <si>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</si>
  <si>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</si>
  <si>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</si>
  <si>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</si>
  <si>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</si>
  <si>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</si>
  <si>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</si>
  <si>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</si>
  <si>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</si>
  <si>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</si>
  <si>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</si>
  <si>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</si>
  <si>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</si>
  <si>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</si>
  <si>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</si>
  <si>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</si>
  <si>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</si>
  <si>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</si>
  <si>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</si>
  <si>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</si>
  <si>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</si>
  <si>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</si>
  <si>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</si>
  <si>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</si>
  <si>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</si>
  <si>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</si>
  <si>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</si>
  <si>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</si>
  <si>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</si>
  <si>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</si>
  <si>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</si>
  <si>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</si>
  <si>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</si>
  <si>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</si>
  <si>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</si>
  <si>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</si>
  <si>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</si>
  <si>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</si>
  <si>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</si>
  <si>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</si>
  <si>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</si>
  <si>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</si>
  <si>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</si>
  <si>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</si>
  <si>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</si>
  <si>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</si>
  <si>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</si>
  <si>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</si>
  <si>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</si>
  <si>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</si>
  <si>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</si>
  <si>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</si>
  <si>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</si>
  <si>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</si>
  <si>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</si>
  <si>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</si>
  <si>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</si>
  <si>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</si>
  <si>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</si>
  <si>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</si>
  <si>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</si>
  <si>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</si>
  <si>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</si>
  <si>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</si>
  <si>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</si>
  <si>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</si>
  <si>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</si>
  <si>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</si>
  <si>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</si>
  <si>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</si>
  <si>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</si>
  <si>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</si>
  <si>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</si>
  <si>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</si>
  <si>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</si>
  <si>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</si>
  <si>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</si>
  <si>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</si>
  <si>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</si>
  <si>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</si>
  <si>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</si>
  <si>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</si>
  <si>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</si>
  <si>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</si>
  <si>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</si>
  <si>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</si>
  <si>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</si>
  <si>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</si>
  <si>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</si>
  <si>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</si>
  <si>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</si>
  <si>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</si>
  <si>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</si>
  <si>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</si>
  <si>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</si>
  <si>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</si>
  <si>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</si>
  <si>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</si>
  <si>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</si>
  <si>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</si>
  <si>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</si>
  <si>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</si>
  <si>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</si>
  <si>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</si>
  <si>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</si>
  <si>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</si>
  <si>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</si>
  <si>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</si>
  <si>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</si>
  <si>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</si>
  <si>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</si>
  <si>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</si>
  <si>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</si>
  <si>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</si>
  <si>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</si>
  <si>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</si>
  <si>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</si>
  <si>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</si>
  <si>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</si>
  <si>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</si>
  <si>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</si>
  <si>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</si>
  <si>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</si>
  <si>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</si>
  <si>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</si>
  <si>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</si>
  <si>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</si>
  <si>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</si>
  <si>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</si>
  <si>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</si>
  <si>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</si>
  <si>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</si>
  <si>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</si>
  <si>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</si>
  <si>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</si>
  <si>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</si>
  <si>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</si>
  <si>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</si>
  <si>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</si>
  <si>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</si>
  <si>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</si>
  <si>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</si>
  <si>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</si>
  <si>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</si>
  <si>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</si>
  <si>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</si>
  <si>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</si>
  <si>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</si>
  <si>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</si>
  <si>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</si>
  <si>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</si>
  <si>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</si>
  <si>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</si>
  <si>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</si>
  <si>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</si>
  <si>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</si>
  <si>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</si>
  <si>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</si>
  <si>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</si>
  <si>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</si>
  <si>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</si>
  <si>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</si>
  <si>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</si>
  <si>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</si>
  <si>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</si>
  <si>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</si>
  <si>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</si>
  <si>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</si>
  <si>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</si>
  <si>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</si>
  <si>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</si>
  <si>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</si>
  <si>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</si>
  <si>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</si>
  <si>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</si>
  <si>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</si>
  <si>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</si>
  <si>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</si>
  <si>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</si>
  <si>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</si>
  <si>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</si>
  <si>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</si>
  <si>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</si>
  <si>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</si>
  <si>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</si>
  <si>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</si>
  <si>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</si>
  <si>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</si>
  <si>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</si>
  <si>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</si>
  <si>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</si>
  <si>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</si>
  <si>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</si>
  <si>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</si>
  <si>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</si>
  <si>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</si>
  <si>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</si>
  <si>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</si>
  <si>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</si>
  <si>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</si>
  <si>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</si>
  <si>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</si>
  <si>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</si>
  <si>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</si>
  <si>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</si>
  <si>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</si>
  <si>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</si>
  <si>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</si>
  <si>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</si>
  <si>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</si>
  <si>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</si>
  <si>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</si>
  <si>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</si>
  <si>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</si>
  <si>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</si>
  <si>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</si>
  <si>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</si>
  <si>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</si>
  <si>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</si>
  <si>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</si>
  <si>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</si>
  <si>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</si>
  <si>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</si>
  <si>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</si>
  <si>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</si>
  <si>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</si>
  <si>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</si>
  <si>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</si>
  <si>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</si>
  <si>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</si>
  <si>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</si>
  <si>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</si>
  <si>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</si>
  <si>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</si>
  <si>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</si>
  <si>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</si>
  <si>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</si>
  <si>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</si>
  <si>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</si>
  <si>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</si>
  <si>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</si>
  <si>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</si>
  <si>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</si>
  <si>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</si>
  <si>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</si>
  <si>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</si>
  <si>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</si>
  <si>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</si>
  <si>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</si>
  <si>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</si>
  <si>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</si>
  <si>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</si>
  <si>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</si>
  <si>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</si>
  <si>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</si>
  <si>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</si>
  <si>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</si>
  <si>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</si>
  <si>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</si>
  <si>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</si>
  <si>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</si>
  <si>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</si>
  <si>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</si>
  <si>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</si>
  <si>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</si>
  <si>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</si>
  <si>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</si>
  <si>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</si>
  <si>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</si>
  <si>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</si>
  <si>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</si>
  <si>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</si>
  <si>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</si>
  <si>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</si>
  <si>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</si>
  <si>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</si>
  <si>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</si>
  <si>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</si>
  <si>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</si>
  <si>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</si>
  <si>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</si>
  <si>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</si>
  <si>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</si>
  <si>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</si>
  <si>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</si>
  <si>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</si>
  <si>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</si>
  <si>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</si>
  <si>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</si>
  <si>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</si>
  <si>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</si>
  <si>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</si>
  <si>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</si>
  <si>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</si>
  <si>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</si>
  <si>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</si>
  <si>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</si>
  <si>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</si>
  <si>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</si>
  <si>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</si>
  <si>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</si>
  <si>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</si>
  <si>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</si>
  <si>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</si>
  <si>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</si>
  <si>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</si>
  <si>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</si>
  <si>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</si>
  <si>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</si>
  <si>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</si>
  <si>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</si>
  <si>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</si>
  <si>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</si>
  <si>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</si>
  <si>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</si>
  <si>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</si>
  <si>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</si>
  <si>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</si>
  <si>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</si>
  <si>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</si>
  <si>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</si>
  <si>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</si>
  <si>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</si>
  <si>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</si>
  <si>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</si>
  <si>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</si>
  <si>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</si>
  <si>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</si>
  <si>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</si>
  <si>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</si>
  <si>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</si>
  <si>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</si>
  <si>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</si>
  <si>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</si>
  <si>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</si>
  <si>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</si>
  <si>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</si>
  <si>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</si>
  <si>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</si>
  <si>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</si>
  <si>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</si>
  <si>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</si>
  <si>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</si>
  <si>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</si>
  <si>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</si>
  <si>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</si>
  <si>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</si>
  <si>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</si>
  <si>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</si>
  <si>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</si>
  <si>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</si>
  <si>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</si>
  <si>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</si>
  <si>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</si>
  <si>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</si>
  <si>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</si>
  <si>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</si>
  <si>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</si>
  <si>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</si>
  <si>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</si>
  <si>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</si>
  <si>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</si>
  <si>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</si>
  <si>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</si>
  <si>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</si>
  <si>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</si>
  <si>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</si>
  <si>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</si>
  <si>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</si>
  <si>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</si>
  <si>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</si>
  <si>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</si>
  <si>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</si>
  <si>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</si>
  <si>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</si>
  <si>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</si>
  <si>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</si>
  <si>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</si>
  <si>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</si>
  <si>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</si>
  <si>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</si>
  <si>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</si>
  <si>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</si>
  <si>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</si>
  <si>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</si>
  <si>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</si>
  <si>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</si>
  <si>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</si>
  <si>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</si>
  <si>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</si>
  <si>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</si>
  <si>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</si>
  <si>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</si>
  <si>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</si>
  <si>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</si>
  <si>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</si>
  <si>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</si>
  <si>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</si>
  <si>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</si>
  <si>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</si>
  <si>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</si>
  <si>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</si>
  <si>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</si>
  <si>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</si>
  <si>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</si>
  <si>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</si>
  <si>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</si>
  <si>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</si>
  <si>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</si>
  <si>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</si>
  <si>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</si>
  <si>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</si>
  <si>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</si>
  <si>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</si>
  <si>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</si>
  <si>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</si>
  <si>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</si>
  <si>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</si>
  <si>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</si>
  <si>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</si>
  <si>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</si>
  <si>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</si>
  <si>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</si>
  <si>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</si>
  <si>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</si>
  <si>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</si>
  <si>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</si>
  <si>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</si>
  <si>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</si>
  <si>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</si>
  <si>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</si>
  <si>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</si>
  <si>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</si>
  <si>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</si>
  <si>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</si>
  <si>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</si>
  <si>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</si>
  <si>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</si>
  <si>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</si>
  <si>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</si>
  <si>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</si>
  <si>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</si>
  <si>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</si>
  <si>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</si>
  <si>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</si>
  <si>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</si>
  <si>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</si>
  <si>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</si>
  <si>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</si>
  <si>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</si>
  <si>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</si>
  <si>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</si>
  <si>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</si>
  <si>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</si>
  <si>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</si>
  <si>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</si>
  <si>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</si>
  <si>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</si>
  <si>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</si>
  <si>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</si>
  <si>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</si>
  <si>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</si>
  <si>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</si>
  <si>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</si>
  <si>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</si>
  <si>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</si>
  <si>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</si>
  <si>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</si>
  <si>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</si>
  <si>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</si>
  <si>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</si>
  <si>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</si>
  <si>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</si>
  <si>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</si>
  <si>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</si>
  <si>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</si>
  <si>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</si>
  <si>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</si>
  <si>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</si>
  <si>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</si>
  <si>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</si>
  <si>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</si>
  <si>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</si>
  <si>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</si>
  <si>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</si>
  <si>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</si>
  <si>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</si>
  <si>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</si>
  <si>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</si>
  <si>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</si>
  <si>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</si>
  <si>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</si>
  <si>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</si>
  <si>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</si>
  <si>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</si>
  <si>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</si>
  <si>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</si>
  <si>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</si>
  <si>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</si>
  <si>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</si>
  <si>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</si>
  <si>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</si>
  <si>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</si>
  <si>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</si>
  <si>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</si>
  <si>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</si>
  <si>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</si>
  <si>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</si>
  <si>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</si>
  <si>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</si>
  <si>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</si>
  <si>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</si>
  <si>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</si>
  <si>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</si>
  <si>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</si>
  <si>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</si>
  <si>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</si>
  <si>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</si>
  <si>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</si>
  <si>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</si>
  <si>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</si>
  <si>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</si>
  <si>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</si>
  <si>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</si>
  <si>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</si>
  <si>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</si>
  <si>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</si>
  <si>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</si>
  <si>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</si>
  <si>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</si>
  <si>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</si>
  <si>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</si>
  <si>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</si>
  <si>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</si>
  <si>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</si>
  <si>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</si>
  <si>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</si>
  <si>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</si>
  <si>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</si>
  <si>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</si>
  <si>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</si>
  <si>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</si>
  <si>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</si>
  <si>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</si>
  <si>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</si>
  <si>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</si>
  <si>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</si>
  <si>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</si>
  <si>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</si>
  <si>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</si>
  <si>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</si>
  <si>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</si>
  <si>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</si>
  <si>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</si>
  <si>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</si>
  <si>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</si>
  <si>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</si>
  <si>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</si>
  <si>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</si>
  <si>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</si>
  <si>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</si>
  <si>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</si>
  <si>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</si>
  <si>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</si>
  <si>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</si>
  <si>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</si>
  <si>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</si>
  <si>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</si>
  <si>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</si>
  <si>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</si>
  <si>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</si>
  <si>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</si>
  <si>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</si>
  <si>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</si>
  <si>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</si>
  <si>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</si>
  <si>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</si>
  <si>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</si>
  <si>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</si>
  <si>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</si>
  <si>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</si>
  <si>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</si>
  <si>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</si>
  <si>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</si>
  <si>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</si>
  <si>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</si>
  <si>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</si>
  <si>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</si>
  <si>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</si>
  <si>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</si>
  <si>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</si>
  <si>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</si>
  <si>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</si>
  <si>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</si>
  <si>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</si>
  <si>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</si>
  <si>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</si>
  <si>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</si>
  <si>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</si>
  <si>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</si>
  <si>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</si>
  <si>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</si>
  <si>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</si>
  <si>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</si>
  <si>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</si>
  <si>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</si>
  <si>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</si>
  <si>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</si>
  <si>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</si>
  <si>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</si>
  <si>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</si>
  <si>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</si>
  <si>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</si>
  <si>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</si>
  <si>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</si>
  <si>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</si>
  <si>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</si>
  <si>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</si>
  <si>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</si>
  <si>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</si>
  <si>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</si>
  <si>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</si>
  <si>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</si>
  <si>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</si>
  <si>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</si>
  <si>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</si>
  <si>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</si>
  <si>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</si>
  <si>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</si>
  <si>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</si>
  <si>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</si>
  <si>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</si>
  <si>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</si>
  <si>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</si>
  <si>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</si>
  <si>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</si>
  <si>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</si>
  <si>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</si>
  <si>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</si>
  <si>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</si>
  <si>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</si>
  <si>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</si>
  <si>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</si>
  <si>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</si>
  <si>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</si>
  <si>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</si>
  <si>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</si>
  <si>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</si>
  <si>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</si>
  <si>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</si>
  <si>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</si>
  <si>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</si>
  <si>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</si>
  <si>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</si>
  <si>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</si>
  <si>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</si>
  <si>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</si>
  <si>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</si>
  <si>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</si>
  <si>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</si>
  <si>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</si>
  <si>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</si>
  <si>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</si>
  <si>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</si>
  <si>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</si>
  <si>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</si>
  <si>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</si>
  <si>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</si>
  <si>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</si>
  <si>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</si>
  <si>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</si>
  <si>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</si>
  <si>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</si>
  <si>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</si>
  <si>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</si>
  <si>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</si>
  <si>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</si>
  <si>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</si>
  <si>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</si>
  <si>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</si>
  <si>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</si>
  <si>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</si>
  <si>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</si>
  <si>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</si>
  <si>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</si>
  <si>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</si>
  <si>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</si>
  <si>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</si>
  <si>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</si>
  <si>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</si>
  <si>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</si>
  <si>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</si>
  <si>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</si>
  <si>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</si>
  <si>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</si>
  <si>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</si>
  <si>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</si>
  <si>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</si>
  <si>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</si>
  <si>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</si>
  <si>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</si>
  <si>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</si>
  <si>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</si>
  <si>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</si>
  <si>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</si>
  <si>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</si>
  <si>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</si>
  <si>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</si>
  <si>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</si>
  <si>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</si>
  <si>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</si>
  <si>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</si>
  <si>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</si>
  <si>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</si>
  <si>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</si>
  <si>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</si>
  <si>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</si>
  <si>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</si>
  <si>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</si>
  <si>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</si>
  <si>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</si>
  <si>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</si>
  <si>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</si>
  <si>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</si>
  <si>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</si>
  <si>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</si>
  <si>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</si>
  <si>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</si>
  <si>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</si>
  <si>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</si>
  <si>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</si>
  <si>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</si>
  <si>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</si>
  <si>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</si>
  <si>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</si>
  <si>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</si>
  <si>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</si>
  <si>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</si>
  <si>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</si>
  <si>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</si>
  <si>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</si>
  <si>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</si>
  <si>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</si>
  <si>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</si>
  <si>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</si>
  <si>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</si>
  <si>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</si>
  <si>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</si>
  <si>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</si>
  <si>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</si>
  <si>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</si>
  <si>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</si>
  <si>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</si>
  <si>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</si>
  <si>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</si>
  <si>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</si>
  <si>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</si>
  <si>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</si>
  <si>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</si>
  <si>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</si>
  <si>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</si>
  <si>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</si>
  <si>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</si>
  <si>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</si>
  <si>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</si>
  <si>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</si>
  <si>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</si>
  <si>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</si>
  <si>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</si>
  <si>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</si>
  <si>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</si>
  <si>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</si>
  <si>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</si>
  <si>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</si>
  <si>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</si>
  <si>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</si>
  <si>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</si>
  <si>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</si>
  <si>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</si>
  <si>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</si>
  <si>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</si>
  <si>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</si>
  <si>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</si>
  <si>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</si>
  <si>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</si>
  <si>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</si>
  <si>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</si>
  <si>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</si>
  <si>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</si>
  <si>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</si>
  <si>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</si>
  <si>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</si>
  <si>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</si>
  <si>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</si>
  <si>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</si>
  <si>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</si>
  <si>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</si>
  <si>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</si>
  <si>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</si>
  <si>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</si>
  <si>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</si>
  <si>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</si>
  <si>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</si>
  <si>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</si>
  <si>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</si>
  <si>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</si>
  <si>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</si>
  <si>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</si>
  <si>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</si>
  <si>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</si>
  <si>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</si>
  <si>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</si>
  <si>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</si>
  <si>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</si>
  <si>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</si>
  <si>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</si>
  <si>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</si>
  <si>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</si>
  <si>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</si>
  <si>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</si>
  <si>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</si>
  <si>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</si>
  <si>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</si>
  <si>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</si>
  <si>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</si>
  <si>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</si>
  <si>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</si>
  <si>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</si>
  <si>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</si>
  <si>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</si>
  <si>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</si>
  <si>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</si>
  <si>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</si>
  <si>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</si>
  <si>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</si>
  <si>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</si>
  <si>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</si>
  <si>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</si>
  <si>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</si>
  <si>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</si>
  <si>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</si>
  <si>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</si>
  <si>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</si>
  <si>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</si>
  <si>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</si>
  <si>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</si>
  <si>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</si>
  <si>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</si>
  <si>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</si>
  <si>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</si>
  <si>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</si>
  <si>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</si>
  <si>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</si>
  <si>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</si>
  <si>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</si>
  <si>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</si>
  <si>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</si>
  <si>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</si>
  <si>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</si>
  <si>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</si>
  <si>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</si>
  <si>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</si>
  <si>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</si>
  <si>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</si>
  <si>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</si>
  <si>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</si>
  <si>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</si>
  <si>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</si>
  <si>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</si>
  <si>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</si>
  <si>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</si>
  <si>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</si>
  <si>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</si>
  <si>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</si>
  <si>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</si>
  <si>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</si>
  <si>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</si>
  <si>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</si>
  <si>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</si>
  <si>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</si>
  <si>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</si>
  <si>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</si>
  <si>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</si>
  <si>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</si>
  <si>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</si>
  <si>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</si>
  <si>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</si>
  <si>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</si>
  <si>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</si>
  <si>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</si>
  <si>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</si>
  <si>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</si>
  <si>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</si>
  <si>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</si>
  <si>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</si>
  <si>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</si>
  <si>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</si>
  <si>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</si>
  <si>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</si>
  <si>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</si>
  <si>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</si>
  <si>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</si>
  <si>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</si>
  <si>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</si>
  <si>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</si>
  <si>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</si>
  <si>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</si>
  <si>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</si>
  <si>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</si>
  <si>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</si>
  <si>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</si>
  <si>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</si>
  <si>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</si>
  <si>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</si>
  <si>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</si>
  <si>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</si>
  <si>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</si>
  <si>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</si>
  <si>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</si>
  <si>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</si>
  <si>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</si>
  <si>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</si>
  <si>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</si>
  <si>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</si>
  <si>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</si>
  <si>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</si>
  <si>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</si>
  <si>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</si>
  <si>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</si>
  <si>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</si>
  <si>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</si>
  <si>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</si>
  <si>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</si>
  <si>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</si>
  <si>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</si>
  <si>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</si>
  <si>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</si>
  <si>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</si>
  <si>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</si>
  <si>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</si>
  <si>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</si>
  <si>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</si>
  <si>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</si>
  <si>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</si>
  <si>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</si>
  <si>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</si>
  <si>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</si>
  <si>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</si>
  <si>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</si>
  <si>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</si>
  <si>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</si>
  <si>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</si>
  <si>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</si>
  <si>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</si>
  <si>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</si>
  <si>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</si>
  <si>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</si>
  <si>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</si>
  <si>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</si>
  <si>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</si>
  <si>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</si>
  <si>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</si>
  <si>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</si>
  <si>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</si>
  <si>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</si>
  <si>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</si>
  <si>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</si>
  <si>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</si>
  <si>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</si>
  <si>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</si>
  <si>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</si>
  <si>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</si>
  <si>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</si>
  <si>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</si>
  <si>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</si>
  <si>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</si>
  <si>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</si>
  <si>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</si>
  <si>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</si>
  <si>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</si>
  <si>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</si>
  <si>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</si>
  <si>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</si>
  <si>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</si>
  <si>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</si>
  <si>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</si>
  <si>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</si>
  <si>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</si>
  <si>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</si>
  <si>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</si>
  <si>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</si>
  <si>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</si>
  <si>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</si>
  <si>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</si>
  <si>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</si>
  <si>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</si>
  <si>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</si>
  <si>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</si>
  <si>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</si>
  <si>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</si>
  <si>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</si>
  <si>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</si>
  <si>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</si>
  <si>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</si>
  <si>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</si>
  <si>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</si>
  <si>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</si>
  <si>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</si>
  <si>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</si>
  <si>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</si>
  <si>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</si>
  <si>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</si>
  <si>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</si>
  <si>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</si>
  <si>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</si>
  <si>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</si>
  <si>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</si>
  <si>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</si>
  <si>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</si>
  <si>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</si>
  <si>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</si>
  <si>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</si>
  <si>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</si>
  <si>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</si>
  <si>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</si>
  <si>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</si>
  <si>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</si>
  <si>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</si>
  <si>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</si>
  <si>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</si>
  <si>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</si>
  <si>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</si>
  <si>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</si>
  <si>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</si>
  <si>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</si>
  <si>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</si>
  <si>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</si>
  <si>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</si>
  <si>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</si>
  <si>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</si>
  <si>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</si>
  <si>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</si>
  <si>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</si>
  <si>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</si>
  <si>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</si>
  <si>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</si>
  <si>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</si>
  <si>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</si>
  <si>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</si>
  <si>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</si>
  <si>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</si>
  <si>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</si>
  <si>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</si>
  <si>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</si>
  <si>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</si>
  <si>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</si>
  <si>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</si>
  <si>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</si>
  <si>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</si>
  <si>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</si>
  <si>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</si>
  <si>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</si>
  <si>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</si>
  <si>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</si>
  <si>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</si>
  <si>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</si>
  <si>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</si>
  <si>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</si>
  <si>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</si>
  <si>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</si>
  <si>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</si>
  <si>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</si>
  <si>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</si>
  <si>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</si>
  <si>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</si>
  <si>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</si>
  <si>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</si>
  <si>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</si>
  <si>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</si>
  <si>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</si>
  <si>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</si>
  <si>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</si>
  <si>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</si>
  <si>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</si>
  <si>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</si>
  <si>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</si>
  <si>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</si>
  <si>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</si>
  <si>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</si>
  <si>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</si>
  <si>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</si>
  <si>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</si>
  <si>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</si>
  <si>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</si>
  <si>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</si>
  <si>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</si>
  <si>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</si>
  <si>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</si>
  <si>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</si>
  <si>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</si>
  <si>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</si>
  <si>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</si>
  <si>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</si>
  <si>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</si>
  <si>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</si>
  <si>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</si>
  <si>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</si>
  <si>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</si>
  <si>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</si>
  <si>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</si>
  <si>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</si>
  <si>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</si>
  <si>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</si>
  <si>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</si>
  <si>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</si>
  <si>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</si>
  <si>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</si>
  <si>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</si>
  <si>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</si>
  <si>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</si>
  <si>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</si>
  <si>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</si>
  <si>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</si>
  <si>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</si>
  <si>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</si>
  <si>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</si>
  <si>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</si>
  <si>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</si>
  <si>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</si>
  <si>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</si>
  <si>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</si>
  <si>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</si>
  <si>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</si>
  <si>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</si>
  <si>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</si>
  <si>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</si>
  <si>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</si>
  <si>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</si>
  <si>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</si>
  <si>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</si>
  <si>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</si>
  <si>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</si>
  <si>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</si>
  <si>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</si>
  <si>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</si>
  <si>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</si>
  <si>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</si>
  <si>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</si>
  <si>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</si>
  <si>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</si>
  <si>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</si>
  <si>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</si>
  <si>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</si>
  <si>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</si>
  <si>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</si>
  <si>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</si>
  <si>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</si>
  <si>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</si>
  <si>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</si>
  <si>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</si>
  <si>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</si>
  <si>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</si>
  <si>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</si>
  <si>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</si>
  <si>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</si>
  <si>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</si>
  <si>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</si>
  <si>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</si>
  <si>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</si>
  <si>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</si>
  <si>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</si>
  <si>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</si>
  <si>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</si>
  <si>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</si>
  <si>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</si>
  <si>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</si>
  <si>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</si>
  <si>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</si>
  <si>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</si>
  <si>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</si>
  <si>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</si>
  <si>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</si>
  <si>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</si>
  <si>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</si>
  <si>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</si>
  <si>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</si>
  <si>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</si>
  <si>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</si>
  <si>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</si>
  <si>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</si>
  <si>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</si>
  <si>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</si>
  <si>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</si>
  <si>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</si>
  <si>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</si>
  <si>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</si>
  <si>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</si>
  <si>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</si>
  <si>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</si>
  <si>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</si>
  <si>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</si>
  <si>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</si>
  <si>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</si>
  <si>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</si>
  <si>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</si>
  <si>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</si>
  <si>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</si>
  <si>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</si>
  <si>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</si>
  <si>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</si>
  <si>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</si>
  <si>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</si>
  <si>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</si>
  <si>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</si>
  <si>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</si>
  <si>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</si>
  <si>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</si>
  <si>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</si>
  <si>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</si>
  <si>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</si>
  <si>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</si>
  <si>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</si>
  <si>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</si>
  <si>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</si>
  <si>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</si>
  <si>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</si>
  <si>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</si>
  <si>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</si>
  <si>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</si>
  <si>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</si>
  <si>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</si>
  <si>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</si>
  <si>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</si>
  <si>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</si>
  <si>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</si>
  <si>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</si>
  <si>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</si>
  <si>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</si>
  <si>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</si>
  <si>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</si>
  <si>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</si>
  <si>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</si>
  <si>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</si>
  <si>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</si>
  <si>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</si>
  <si>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</si>
  <si>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</si>
  <si>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</si>
  <si>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</si>
  <si>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</si>
  <si>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</si>
  <si>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</si>
  <si>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</si>
  <si>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</si>
  <si>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</si>
  <si>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</si>
  <si>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</si>
  <si>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</si>
  <si>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</si>
  <si>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</si>
  <si>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</si>
  <si>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</si>
  <si>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</si>
  <si>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</si>
  <si>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</si>
  <si>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</si>
  <si>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</si>
  <si>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</si>
  <si>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</si>
  <si>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</si>
  <si>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</si>
  <si>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</si>
  <si>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</si>
  <si>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</si>
  <si>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</si>
  <si>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</si>
  <si>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</si>
  <si>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</si>
  <si>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</si>
  <si>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</si>
  <si>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</si>
  <si>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</si>
  <si>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</si>
  <si>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</si>
  <si>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</si>
  <si>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</si>
  <si>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</si>
  <si>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</si>
  <si>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</si>
  <si>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</si>
  <si>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</si>
  <si>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</si>
  <si>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</si>
  <si>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</si>
  <si>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</si>
  <si>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</si>
  <si>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</si>
  <si>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</si>
  <si>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</si>
  <si>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</si>
  <si>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</si>
  <si>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</si>
  <si>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</si>
  <si>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</si>
  <si>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</si>
  <si>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</si>
  <si>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</si>
  <si>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</si>
  <si>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</si>
  <si>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</si>
  <si>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</si>
  <si>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</si>
  <si>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</si>
  <si>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</si>
  <si>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</si>
  <si>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</si>
  <si>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</si>
  <si>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</si>
  <si>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</si>
  <si>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</si>
  <si>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</si>
  <si>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</si>
  <si>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</si>
  <si>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</si>
  <si>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</si>
  <si>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</si>
  <si>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</si>
  <si>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</si>
  <si>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</si>
  <si>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</si>
  <si>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</si>
  <si>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</si>
  <si>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</si>
  <si>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</si>
  <si>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</si>
  <si>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</si>
  <si>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</si>
  <si>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</si>
  <si>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</si>
  <si>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</si>
  <si>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</si>
  <si>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</si>
  <si>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</si>
  <si>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</si>
  <si>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</si>
  <si>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</si>
  <si>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</si>
  <si>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</si>
  <si>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</si>
  <si>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</si>
  <si>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</si>
  <si>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</si>
  <si>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</si>
  <si>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</si>
  <si>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</si>
  <si>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</si>
  <si>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</si>
  <si>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</si>
  <si>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</si>
  <si>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</si>
  <si>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</si>
  <si>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</si>
  <si>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</si>
  <si>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</si>
  <si>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</si>
  <si>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</si>
  <si>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</si>
  <si>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</si>
  <si>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</si>
  <si>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</si>
  <si>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</si>
  <si>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</si>
  <si>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</si>
  <si>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</si>
  <si>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</si>
  <si>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</si>
  <si>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</si>
  <si>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</si>
  <si>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</si>
  <si>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</si>
  <si>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</si>
  <si>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</si>
  <si>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</si>
  <si>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</si>
  <si>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</si>
  <si>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</si>
  <si>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</si>
  <si>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</si>
  <si>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</si>
  <si>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</si>
  <si>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</si>
  <si>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</si>
  <si>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</si>
  <si>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</si>
  <si>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</si>
  <si>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</si>
  <si>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</si>
  <si>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</si>
  <si>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</si>
  <si>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</si>
  <si>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</si>
  <si>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</si>
  <si>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</si>
  <si>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</si>
  <si>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</si>
  <si>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</si>
  <si>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</si>
  <si>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</si>
  <si>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</si>
  <si>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</si>
  <si>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</si>
  <si>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</si>
  <si>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</si>
  <si>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</si>
  <si>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</si>
  <si>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</si>
  <si>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</si>
  <si>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</si>
  <si>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</si>
  <si>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</si>
  <si>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</si>
  <si>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</si>
  <si>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</si>
  <si>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</si>
  <si>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</si>
  <si>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</si>
  <si>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</si>
  <si>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</si>
  <si>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</si>
  <si>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</si>
  <si>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</si>
  <si>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</si>
  <si>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</si>
  <si>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</si>
  <si>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</si>
  <si>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</si>
  <si>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</si>
  <si>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</si>
  <si>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</si>
  <si>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</si>
  <si>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</si>
  <si>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</si>
  <si>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</si>
  <si>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</si>
  <si>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</si>
  <si>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</si>
  <si>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</si>
  <si>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</si>
  <si>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</si>
  <si>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</si>
  <si>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</si>
  <si>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</si>
  <si>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</si>
  <si>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</si>
  <si>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</si>
  <si>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</si>
  <si>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</si>
  <si>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</si>
  <si>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</si>
  <si>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</si>
  <si>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</si>
  <si>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</si>
  <si>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</si>
  <si>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</si>
  <si>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</si>
  <si>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</si>
  <si>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</si>
  <si>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</si>
  <si>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</si>
  <si>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</si>
  <si>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</si>
  <si>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</si>
  <si>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</si>
  <si>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</si>
  <si>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</si>
  <si>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</si>
  <si>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</si>
  <si>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</si>
  <si>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</si>
  <si>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</si>
  <si>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</si>
  <si>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</si>
  <si>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</si>
  <si>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</si>
  <si>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</si>
  <si>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</si>
  <si>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</si>
  <si>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</si>
  <si>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</si>
  <si>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</si>
  <si>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</si>
  <si>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</si>
  <si>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</si>
  <si>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</si>
  <si>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</si>
  <si>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</si>
  <si>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</si>
  <si>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</si>
  <si>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</si>
  <si>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</si>
  <si>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</si>
  <si>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</si>
  <si>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</si>
  <si>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</si>
  <si>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</si>
  <si>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</si>
  <si>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</si>
  <si>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</si>
  <si>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</si>
  <si>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</si>
  <si>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</si>
  <si>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</si>
  <si>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</si>
  <si>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</si>
  <si>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</si>
  <si>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</si>
  <si>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</si>
  <si>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</si>
  <si>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</si>
  <si>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</si>
  <si>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</si>
  <si>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</si>
  <si>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</si>
  <si>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</si>
  <si>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</si>
  <si>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</si>
  <si>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</si>
  <si>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</si>
  <si>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</si>
  <si>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</si>
  <si>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</si>
  <si>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</si>
  <si>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</si>
  <si>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</si>
  <si>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</si>
  <si>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</si>
  <si>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</si>
  <si>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</si>
  <si>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</si>
  <si>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</si>
  <si>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</si>
  <si>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</si>
  <si>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</si>
  <si>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</si>
  <si>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</si>
  <si>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</si>
  <si>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</si>
  <si>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</si>
  <si>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</si>
  <si>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</si>
  <si>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</si>
  <si>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</si>
  <si>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</si>
  <si>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</si>
  <si>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</si>
  <si>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</si>
  <si>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</si>
  <si>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</si>
  <si>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</si>
  <si>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</si>
  <si>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</si>
  <si>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</si>
  <si>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</si>
  <si>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</si>
  <si>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</si>
  <si>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</si>
  <si>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</si>
  <si>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</si>
  <si>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</si>
  <si>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</si>
  <si>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</si>
  <si>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</si>
  <si>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</si>
  <si>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</si>
  <si>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</si>
  <si>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</si>
  <si>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</si>
  <si>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</si>
  <si>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</si>
  <si>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</si>
  <si>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</si>
  <si>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</si>
  <si>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</si>
  <si>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</si>
  <si>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</si>
  <si>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</si>
  <si>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</si>
  <si>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</si>
  <si>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</si>
  <si>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</si>
  <si>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</si>
  <si>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</si>
  <si>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</si>
  <si>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</si>
  <si>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</si>
  <si>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</si>
  <si>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</si>
  <si>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</si>
  <si>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</si>
  <si>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</si>
  <si>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</si>
  <si>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</si>
  <si>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</si>
  <si>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</si>
  <si>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</si>
  <si>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</si>
  <si>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</si>
  <si>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</si>
  <si>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</si>
  <si>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</si>
  <si>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</si>
  <si>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</si>
  <si>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</si>
  <si>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</si>
  <si>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</si>
  <si>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</si>
  <si>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</si>
  <si>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</si>
  <si>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</si>
  <si>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</si>
  <si>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</si>
  <si>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</si>
  <si>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</si>
  <si>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</si>
  <si>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</si>
  <si>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</si>
  <si>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</si>
  <si>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</si>
  <si>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</si>
  <si>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</si>
  <si>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</si>
  <si>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</si>
  <si>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</si>
  <si>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</si>
  <si>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</si>
  <si>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</si>
  <si>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</si>
  <si>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</si>
  <si>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</si>
  <si>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</si>
  <si>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</si>
  <si>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</si>
  <si>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</si>
  <si>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</si>
  <si>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</si>
  <si>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</si>
  <si>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</si>
  <si>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</si>
  <si>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</si>
  <si>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</si>
  <si>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</si>
  <si>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</si>
  <si>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</si>
  <si>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</si>
  <si>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</si>
  <si>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</si>
  <si>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</si>
  <si>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</si>
  <si>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</si>
  <si>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</si>
  <si>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</si>
  <si>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</si>
  <si>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</si>
  <si>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</si>
  <si>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</si>
  <si>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</si>
  <si>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</si>
  <si>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</si>
  <si>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</si>
  <si>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</si>
  <si>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</si>
  <si>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</si>
  <si>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</si>
  <si>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</si>
  <si>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</si>
  <si>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</si>
  <si>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</si>
  <si>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</si>
  <si>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</si>
  <si>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</si>
  <si>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</si>
  <si>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</si>
  <si>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</si>
  <si>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</si>
  <si>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</si>
  <si>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</si>
  <si>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</si>
  <si>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</si>
  <si>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</si>
  <si>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</si>
  <si>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</si>
  <si>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</si>
  <si>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</si>
  <si>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</si>
  <si>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</si>
  <si>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</si>
  <si>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</si>
  <si>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</si>
  <si>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</si>
  <si>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</si>
  <si>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</si>
  <si>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</si>
  <si>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</si>
  <si>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</si>
  <si>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</si>
  <si>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</si>
  <si>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</si>
  <si>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</si>
  <si>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</si>
  <si>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</si>
  <si>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</si>
  <si>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</si>
  <si>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</si>
  <si>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</si>
  <si>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</si>
  <si>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</si>
  <si>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</si>
  <si>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</si>
  <si>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</si>
  <si>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</si>
  <si>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</si>
  <si>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</si>
  <si>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</si>
  <si>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</si>
  <si>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</si>
  <si>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</si>
  <si>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</si>
  <si>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</si>
  <si>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</si>
  <si>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</si>
  <si>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</si>
  <si>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</si>
  <si>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</si>
  <si>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</si>
  <si>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</si>
  <si>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</si>
  <si>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</si>
  <si>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</si>
  <si>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</si>
  <si>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</si>
  <si>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</si>
  <si>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</si>
  <si>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</si>
  <si>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</si>
  <si>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</si>
  <si>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</si>
  <si>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</si>
  <si>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</si>
  <si>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</si>
  <si>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</si>
  <si>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</si>
  <si>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</si>
  <si>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</si>
  <si>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</si>
  <si>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</si>
  <si>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</si>
  <si>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</si>
  <si>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</si>
  <si>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</si>
  <si>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</si>
  <si>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</si>
  <si>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</si>
  <si>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</si>
  <si>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</si>
  <si>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</si>
  <si>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</si>
  <si>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</si>
  <si>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</si>
  <si>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</si>
  <si>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</si>
  <si>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</si>
  <si>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</si>
  <si>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</si>
  <si>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</si>
  <si>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</si>
  <si>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</si>
  <si>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</si>
  <si>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</si>
  <si>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</si>
  <si>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</si>
  <si>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</si>
  <si>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</si>
  <si>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</si>
  <si>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</si>
  <si>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</si>
  <si>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</si>
  <si>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</si>
  <si>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</si>
  <si>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</si>
  <si>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</si>
  <si>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</si>
  <si>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</si>
  <si>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</si>
  <si>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</si>
  <si>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</si>
  <si>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</si>
  <si>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</si>
  <si>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</si>
  <si>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</si>
  <si>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</si>
  <si>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</si>
  <si>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</si>
  <si>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</si>
  <si>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</si>
  <si>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</si>
  <si>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</si>
  <si>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</si>
  <si>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</si>
  <si>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</si>
  <si>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</si>
  <si>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</si>
  <si>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</si>
  <si>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</si>
  <si>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</si>
  <si>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</si>
  <si>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</si>
  <si>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</si>
  <si>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</si>
  <si>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</si>
  <si>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</si>
  <si>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</si>
  <si>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</si>
  <si>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</si>
  <si>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</si>
  <si>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</si>
  <si>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</si>
  <si>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</si>
  <si>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</si>
  <si>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</si>
  <si>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</si>
  <si>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</si>
  <si>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</si>
  <si>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</si>
  <si>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</si>
  <si>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</si>
  <si>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</si>
  <si>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</si>
  <si>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</si>
  <si>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</si>
  <si>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</si>
  <si>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</si>
  <si>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</si>
  <si>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</si>
  <si>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</si>
  <si>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</si>
  <si>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</si>
  <si>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</si>
  <si>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</si>
  <si>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</si>
  <si>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</si>
  <si>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</si>
  <si>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</si>
  <si>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</si>
  <si>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</si>
  <si>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</si>
  <si>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</si>
  <si>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</si>
  <si>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</si>
  <si>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</si>
  <si>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</si>
  <si>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</si>
  <si>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</si>
  <si>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</si>
  <si>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</si>
  <si>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</si>
  <si>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</si>
  <si>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</si>
  <si>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</si>
  <si>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</si>
  <si>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</si>
  <si>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</si>
  <si>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</si>
  <si>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</si>
  <si>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</si>
  <si>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</si>
  <si>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</si>
  <si>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</si>
  <si>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</si>
  <si>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</si>
  <si>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</si>
  <si>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</si>
  <si>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</si>
  <si>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</si>
  <si>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</si>
  <si>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</si>
  <si>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</si>
  <si>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</si>
  <si>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</si>
  <si>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</si>
  <si>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</si>
  <si>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</si>
  <si>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</si>
  <si>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</si>
  <si>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</si>
  <si>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</si>
  <si>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</si>
  <si>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</si>
  <si>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</si>
  <si>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</si>
  <si>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</si>
  <si>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</si>
  <si>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</si>
  <si>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</si>
  <si>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</si>
  <si>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</si>
  <si>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</si>
  <si>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</si>
  <si>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</si>
  <si>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</si>
  <si>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</si>
  <si>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</si>
  <si>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</si>
  <si>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</si>
  <si>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</si>
  <si>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</si>
  <si>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</si>
  <si>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</si>
  <si>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</si>
  <si>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</si>
  <si>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</si>
  <si>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</si>
  <si>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</si>
  <si>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</si>
  <si>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</si>
  <si>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</si>
  <si>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</si>
  <si>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</si>
  <si>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</si>
  <si>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</si>
  <si>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</si>
  <si>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</si>
  <si>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</si>
  <si>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</si>
  <si>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</si>
  <si>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</si>
  <si>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</si>
  <si>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</si>
  <si>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</si>
  <si>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</si>
  <si>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</si>
  <si>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</si>
  <si>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</si>
  <si>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</si>
  <si>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</si>
  <si>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</si>
  <si>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</si>
  <si>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</si>
  <si>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</si>
  <si>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</si>
  <si>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</si>
  <si>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</si>
  <si>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</si>
  <si>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</si>
  <si>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</si>
  <si>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</si>
  <si>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</si>
  <si>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</si>
  <si>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</si>
  <si>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</si>
  <si>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</si>
  <si>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</si>
  <si>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</si>
  <si>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</si>
  <si>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</si>
  <si>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</si>
  <si>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</si>
  <si>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</si>
  <si>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</si>
  <si>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</si>
  <si>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</si>
  <si>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</si>
  <si>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</si>
  <si>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</si>
  <si>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</si>
  <si>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</si>
  <si>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</si>
  <si>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</si>
  <si>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</si>
  <si>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</si>
  <si>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</si>
  <si>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</si>
  <si>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</si>
  <si>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</si>
  <si>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</si>
  <si>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</si>
  <si>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</si>
  <si>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</si>
  <si>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</si>
  <si>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</si>
  <si>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</si>
  <si>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</si>
  <si>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</si>
  <si>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</si>
  <si>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</si>
  <si>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</si>
  <si>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</si>
  <si>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</si>
  <si>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</si>
  <si>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</si>
  <si>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</si>
  <si>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</si>
  <si>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</si>
  <si>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</si>
  <si>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</si>
  <si>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</si>
  <si>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</si>
  <si>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</si>
  <si>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</si>
  <si>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</si>
  <si>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</si>
  <si>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</si>
  <si>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</si>
  <si>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</si>
  <si>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</si>
  <si>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</si>
  <si>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</si>
  <si>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</si>
  <si>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</si>
  <si>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</si>
  <si>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</si>
  <si>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</si>
  <si>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</si>
  <si>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</si>
  <si>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</si>
  <si>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</si>
  <si>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</si>
  <si>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</si>
  <si>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</si>
  <si>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</si>
  <si>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</si>
  <si>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</si>
  <si>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</si>
  <si>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</si>
  <si>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</si>
  <si>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</si>
  <si>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</si>
  <si>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</si>
  <si>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</si>
  <si>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</si>
  <si>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</si>
  <si>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</si>
  <si>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</si>
  <si>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</si>
  <si>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</si>
  <si>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</si>
  <si>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</si>
  <si>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</si>
  <si>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</si>
  <si>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</si>
  <si>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</si>
  <si>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</si>
  <si>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</si>
  <si>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</si>
  <si>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</si>
  <si>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</si>
  <si>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</si>
  <si>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</si>
  <si>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</si>
  <si>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</si>
  <si>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</si>
  <si>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</si>
  <si>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</si>
  <si>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</si>
  <si>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</si>
  <si>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</si>
  <si>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</si>
  <si>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</si>
  <si>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</si>
  <si>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</si>
  <si>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</si>
  <si>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</si>
  <si>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</si>
  <si>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</si>
  <si>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</si>
  <si>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</si>
  <si>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</si>
  <si>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</si>
  <si>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</si>
  <si>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</si>
  <si>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</si>
  <si>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</si>
  <si>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</si>
  <si>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</si>
  <si>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</si>
  <si>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</si>
  <si>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</si>
  <si>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</si>
  <si>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</si>
  <si>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</si>
  <si>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</si>
  <si>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</si>
  <si>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</si>
  <si>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</si>
  <si>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</si>
  <si>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</si>
  <si>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</si>
  <si>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</si>
  <si>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</si>
  <si>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</si>
  <si>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</si>
  <si>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</si>
  <si>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</si>
  <si>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</si>
  <si>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</si>
  <si>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</si>
  <si>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</si>
  <si>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</si>
  <si>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</si>
  <si>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</si>
  <si>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</si>
  <si>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</si>
  <si>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</si>
  <si>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</si>
  <si>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</si>
  <si>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</si>
  <si>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</si>
  <si>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</si>
  <si>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</si>
  <si>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</si>
  <si>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</si>
  <si>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</si>
  <si>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</si>
  <si>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</si>
  <si>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</si>
  <si>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</si>
  <si>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</si>
  <si>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</si>
  <si>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</si>
  <si>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</si>
  <si>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</si>
  <si>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</si>
  <si>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</si>
  <si>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</si>
  <si>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</si>
  <si>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</si>
  <si>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</si>
  <si>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</si>
  <si>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</si>
  <si>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</si>
  <si>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</si>
  <si>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</si>
  <si>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</si>
  <si>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</si>
  <si>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</si>
  <si>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</si>
  <si>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</si>
  <si>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</si>
  <si>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</si>
  <si>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</si>
  <si>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</si>
  <si>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</si>
  <si>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</si>
  <si>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</si>
  <si>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</si>
  <si>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</si>
  <si>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</si>
  <si>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</si>
  <si>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</si>
  <si>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</si>
  <si>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</si>
  <si>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</si>
  <si>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</si>
  <si>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</si>
  <si>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</si>
  <si>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</si>
  <si>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</si>
  <si>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</si>
  <si>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</si>
  <si>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</si>
  <si>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</si>
  <si>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</si>
  <si>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</si>
  <si>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</si>
  <si>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</si>
  <si>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</si>
  <si>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</si>
  <si>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</si>
  <si>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</si>
  <si>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</si>
  <si>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</si>
  <si>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</si>
  <si>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</si>
  <si>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</si>
  <si>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</si>
  <si>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</si>
  <si>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</si>
  <si>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</si>
  <si>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</si>
  <si>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</si>
  <si>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</si>
  <si>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</si>
  <si>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</si>
  <si>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</si>
  <si>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</si>
  <si>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</si>
  <si>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</si>
  <si>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</si>
  <si>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</si>
  <si>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</si>
  <si>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</si>
  <si>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</si>
  <si>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</si>
  <si>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</si>
  <si>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</si>
  <si>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</si>
  <si>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</si>
  <si>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</si>
  <si>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</si>
  <si>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</si>
  <si>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</si>
  <si>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</si>
  <si>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</si>
  <si>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</si>
  <si>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</si>
  <si>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</si>
  <si>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</si>
  <si>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</si>
  <si>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</si>
  <si>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</si>
  <si>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</si>
  <si>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</si>
  <si>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</si>
  <si>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</si>
  <si>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</si>
  <si>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</si>
  <si>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</si>
  <si>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</si>
  <si>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</si>
  <si>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</si>
  <si>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</si>
  <si>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</si>
  <si>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</si>
  <si>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</si>
  <si>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</si>
  <si>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</si>
  <si>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</si>
  <si>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</si>
  <si>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</si>
  <si>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</si>
  <si>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</si>
  <si>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</si>
  <si>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</si>
  <si>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</si>
  <si>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</si>
  <si>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</si>
  <si>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</si>
  <si>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</si>
  <si>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</si>
  <si>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</si>
  <si>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</si>
  <si>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</si>
  <si>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</si>
  <si>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</si>
  <si>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</si>
  <si>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</si>
  <si>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</si>
  <si>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</si>
  <si>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</si>
  <si>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</si>
  <si>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</si>
  <si>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</si>
  <si>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</si>
  <si>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</si>
  <si>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</si>
  <si>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</si>
  <si>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</si>
  <si>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</si>
  <si>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</si>
  <si>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</si>
  <si>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</si>
  <si>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</si>
  <si>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</si>
  <si>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</si>
  <si>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</si>
  <si>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</si>
  <si>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</si>
  <si>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</si>
  <si>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</si>
  <si>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</si>
  <si>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</si>
  <si>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</si>
  <si>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</si>
  <si>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</si>
  <si>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</si>
  <si>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</si>
  <si>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</si>
  <si>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</si>
  <si>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</si>
  <si>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</si>
  <si>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</si>
  <si>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</si>
  <si>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</si>
  <si>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</si>
  <si>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</si>
  <si>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</si>
  <si>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</si>
  <si>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</si>
  <si>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</si>
  <si>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</si>
  <si>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</si>
  <si>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</si>
  <si>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</si>
  <si>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</si>
  <si>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</si>
  <si>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</si>
  <si>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</si>
  <si>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</si>
  <si>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</si>
  <si>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</si>
  <si>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</si>
  <si>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</si>
  <si>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</si>
  <si>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</si>
  <si>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</si>
  <si>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</si>
  <si>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</si>
  <si>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</si>
  <si>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</si>
  <si>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</si>
  <si>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</si>
  <si>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</si>
  <si>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</si>
  <si>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</si>
  <si>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</si>
  <si>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</si>
  <si>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</si>
  <si>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</si>
  <si>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</si>
  <si>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</si>
  <si>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</si>
  <si>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</si>
  <si>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</si>
  <si>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</si>
  <si>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</si>
  <si>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</si>
  <si>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</si>
  <si>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</si>
  <si>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</si>
  <si>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</si>
  <si>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</si>
  <si>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</si>
  <si>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</si>
  <si>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</si>
  <si>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</si>
  <si>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</si>
  <si>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</si>
  <si>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</si>
  <si>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</si>
  <si>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</si>
  <si>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</si>
  <si>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</si>
  <si>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</si>
  <si>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</si>
  <si>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</si>
  <si>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</si>
  <si>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</si>
  <si>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</si>
  <si>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</si>
  <si>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</si>
  <si>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</si>
  <si>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</si>
  <si>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</si>
  <si>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</si>
  <si>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</si>
  <si>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</si>
  <si>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</si>
  <si>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</si>
  <si>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</si>
  <si>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</si>
  <si>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</si>
  <si>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</si>
  <si>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</si>
  <si>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</si>
  <si>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</si>
  <si>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</si>
  <si>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</si>
  <si>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</si>
  <si>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</si>
  <si>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</si>
  <si>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</si>
  <si>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</si>
  <si>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</si>
  <si>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</si>
  <si>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</si>
  <si>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</si>
  <si>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</si>
  <si>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</si>
  <si>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</si>
  <si>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</si>
  <si>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</si>
  <si>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</si>
  <si>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</si>
  <si>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</si>
  <si>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</si>
  <si>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</si>
  <si>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</si>
  <si>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</si>
  <si>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</si>
  <si>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</si>
  <si>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</si>
  <si>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</si>
  <si>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</si>
  <si>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</si>
  <si>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</si>
  <si>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</si>
  <si>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</si>
  <si>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</si>
  <si>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</si>
  <si>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</si>
  <si>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</si>
  <si>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</si>
  <si>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</si>
  <si>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</si>
  <si>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</si>
  <si>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</si>
  <si>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</si>
  <si>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</si>
  <si>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</si>
  <si>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</si>
  <si>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</si>
  <si>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</si>
  <si>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</si>
  <si>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</si>
  <si>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</si>
  <si>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</si>
  <si>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</si>
  <si>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</si>
  <si>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</si>
  <si>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</si>
  <si>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</si>
  <si>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</si>
  <si>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</si>
  <si>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</si>
  <si>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</si>
  <si>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</si>
  <si>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</si>
  <si>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</si>
  <si>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</si>
  <si>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</si>
  <si>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</si>
  <si>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</si>
  <si>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</si>
  <si>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</si>
  <si>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</si>
  <si>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</si>
  <si>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</si>
  <si>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</si>
  <si>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</si>
  <si>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</si>
  <si>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</si>
  <si>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</si>
  <si>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</si>
  <si>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</si>
  <si>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</si>
  <si>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</si>
  <si>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</si>
  <si>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</si>
  <si>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</si>
  <si>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</si>
  <si>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</si>
  <si>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</si>
  <si>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</si>
  <si>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</si>
  <si>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</si>
  <si>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</si>
  <si>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</si>
  <si>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</si>
  <si>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</si>
  <si>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</si>
  <si>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</si>
  <si>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</si>
  <si>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</si>
  <si>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</si>
  <si>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</si>
  <si>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</si>
  <si>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</si>
  <si>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</si>
  <si>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</si>
  <si>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</si>
  <si>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</si>
  <si>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</si>
  <si>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</si>
  <si>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</si>
  <si>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</si>
  <si>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</si>
  <si>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</si>
  <si>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</si>
  <si>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</si>
  <si>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</si>
  <si>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</si>
  <si>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</si>
  <si>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</si>
  <si>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</si>
  <si>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</si>
  <si>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</si>
  <si>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</si>
  <si>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</si>
  <si>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</si>
  <si>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</si>
  <si>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</si>
  <si>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</si>
  <si>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</si>
  <si>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</si>
  <si>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</si>
  <si>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</si>
  <si>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</si>
  <si>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</si>
  <si>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</si>
  <si>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</si>
  <si>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</si>
  <si>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</si>
  <si>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</si>
  <si>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</si>
  <si>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</si>
  <si>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</si>
  <si>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</si>
  <si>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</si>
  <si>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</si>
  <si>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</si>
  <si>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</si>
  <si>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</si>
  <si>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</si>
  <si>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</si>
  <si>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</si>
  <si>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</si>
  <si>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</si>
  <si>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</si>
  <si>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</si>
  <si>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</si>
  <si>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</si>
  <si>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</si>
  <si>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</si>
  <si>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</si>
  <si>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</si>
  <si>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</si>
  <si>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</si>
  <si>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</si>
  <si>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</si>
  <si>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</si>
  <si>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</si>
  <si>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</si>
  <si>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</si>
  <si>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</si>
  <si>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</si>
  <si>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</si>
  <si>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</si>
  <si>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</si>
  <si>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</si>
  <si>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</si>
  <si>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</si>
  <si>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</si>
  <si>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</si>
  <si>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</si>
  <si>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</si>
  <si>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</si>
  <si>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</si>
  <si>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</si>
  <si>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</si>
  <si>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</si>
  <si>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</si>
  <si>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</si>
  <si>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</si>
  <si>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</si>
  <si>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</si>
  <si>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</si>
  <si>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</si>
  <si>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</si>
  <si>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</si>
  <si>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</si>
  <si>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</si>
  <si>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</si>
  <si>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</si>
  <si>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</si>
  <si>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</si>
  <si>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</si>
  <si>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</si>
  <si>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</si>
  <si>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</si>
  <si>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</si>
  <si>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</si>
  <si>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</si>
  <si>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</si>
  <si>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</si>
  <si>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</si>
  <si>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</si>
  <si>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</si>
  <si>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</si>
  <si>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</si>
  <si>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</si>
  <si>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</si>
  <si>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</si>
  <si>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</si>
  <si>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</si>
  <si>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</si>
  <si>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</si>
  <si>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</si>
  <si>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</si>
  <si>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</si>
  <si>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</si>
  <si>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</si>
  <si>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</si>
  <si>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</si>
  <si>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</si>
  <si>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</si>
  <si>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</si>
  <si>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</si>
  <si>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</si>
  <si>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</si>
  <si>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</si>
  <si>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</si>
  <si>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</si>
  <si>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</si>
  <si>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</si>
  <si>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</si>
  <si>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</si>
  <si>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</si>
  <si>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</si>
  <si>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</si>
  <si>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</si>
  <si>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</si>
  <si>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</si>
  <si>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</si>
  <si>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</si>
  <si>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</si>
  <si>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</si>
  <si>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</si>
  <si>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</si>
  <si>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</si>
  <si>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</si>
  <si>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</si>
  <si>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</si>
  <si>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</si>
  <si>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</si>
  <si>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</si>
  <si>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</si>
  <si>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</si>
  <si>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</si>
  <si>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</si>
  <si>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</si>
  <si>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</si>
  <si>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</si>
  <si>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</si>
  <si>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</si>
  <si>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</si>
  <si>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</si>
  <si>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</si>
  <si>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</si>
  <si>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</si>
  <si>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</si>
  <si>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</si>
  <si>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</si>
  <si>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</si>
  <si>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</si>
  <si>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</si>
  <si>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</si>
  <si>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</si>
  <si>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</si>
  <si>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</si>
  <si>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</si>
  <si>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</si>
  <si>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</si>
  <si>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</si>
  <si>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</si>
  <si>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</si>
  <si>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</si>
  <si>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</si>
  <si>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</si>
  <si>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</si>
  <si>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</si>
  <si>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</si>
  <si>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</si>
  <si>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</si>
  <si>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</si>
  <si>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</si>
  <si>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</si>
  <si>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</si>
  <si>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</si>
  <si>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</si>
  <si>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</si>
  <si>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</si>
  <si>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</si>
  <si>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</si>
  <si>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</si>
  <si>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</si>
  <si>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</si>
  <si>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</si>
  <si>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</si>
  <si>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</si>
  <si>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</si>
  <si>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</si>
  <si>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</si>
  <si>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</si>
  <si>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</si>
  <si>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</si>
  <si>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</si>
  <si>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</si>
  <si>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</si>
  <si>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</si>
  <si>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</si>
  <si>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</si>
  <si>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</si>
  <si>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</si>
  <si>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</si>
  <si>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</si>
  <si>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</si>
  <si>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</si>
  <si>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</si>
  <si>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</si>
  <si>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</si>
  <si>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</si>
  <si>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</si>
  <si>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</si>
  <si>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</si>
  <si>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</si>
  <si>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</si>
  <si>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</si>
  <si>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</si>
  <si>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</si>
  <si>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</si>
  <si>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</si>
  <si>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</si>
  <si>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</si>
  <si>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</si>
  <si>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</si>
  <si>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</si>
  <si>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</si>
  <si>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</si>
  <si>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</si>
  <si>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</si>
  <si>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</si>
  <si>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</si>
  <si>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</si>
  <si>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</si>
  <si>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</si>
  <si>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</si>
  <si>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</si>
  <si>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</si>
  <si>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</si>
  <si>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</si>
  <si>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</si>
  <si>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</si>
  <si>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</si>
  <si>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</si>
  <si>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</si>
  <si>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</si>
  <si>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</si>
  <si>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</si>
  <si>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</si>
  <si>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</si>
  <si>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</si>
  <si>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</si>
  <si>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</si>
  <si>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</si>
  <si>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</si>
  <si>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</si>
  <si>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</si>
  <si>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</si>
  <si>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</si>
  <si>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</si>
  <si>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</si>
  <si>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</si>
  <si>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</si>
  <si>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</si>
  <si>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</si>
  <si>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</si>
  <si>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</si>
  <si>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</si>
  <si>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</si>
  <si>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</si>
  <si>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</si>
  <si>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</si>
  <si>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</si>
  <si>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</si>
  <si>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</si>
  <si>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</si>
  <si>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</si>
  <si>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</si>
  <si>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</si>
  <si>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</si>
  <si>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</si>
  <si>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</si>
  <si>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</si>
  <si>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</si>
  <si>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</si>
  <si>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</si>
  <si>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</si>
  <si>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</si>
  <si>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</si>
  <si>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</si>
  <si>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</si>
  <si>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</si>
  <si>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</si>
  <si>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</si>
  <si>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</si>
  <si>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</si>
  <si>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</si>
  <si>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</si>
  <si>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</si>
  <si>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</si>
  <si>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</si>
  <si>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</si>
  <si>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</si>
  <si>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</si>
  <si>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</si>
  <si>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</si>
  <si>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</si>
  <si>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</si>
  <si>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</si>
  <si>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</si>
  <si>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</si>
  <si>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</si>
  <si>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</si>
  <si>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</si>
  <si>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</si>
  <si>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</si>
  <si>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</si>
  <si>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</si>
  <si>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</si>
  <si>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</si>
  <si>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</si>
  <si>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</si>
  <si>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</si>
  <si>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</si>
  <si>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</si>
  <si>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</si>
  <si>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</si>
  <si>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</si>
  <si>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</si>
  <si>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</si>
  <si>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</si>
  <si>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</si>
  <si>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</si>
  <si>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</si>
  <si>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</si>
  <si>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</si>
  <si>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</si>
  <si>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</si>
  <si>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</si>
  <si>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</si>
  <si>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</si>
  <si>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</si>
  <si>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</si>
  <si>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</si>
  <si>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</si>
  <si>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</si>
  <si>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</si>
  <si>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</si>
  <si>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</si>
  <si>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</si>
  <si>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</si>
  <si>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</si>
  <si>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</si>
  <si>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</si>
  <si>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</si>
  <si>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</si>
  <si>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</si>
  <si>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</si>
  <si>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</si>
  <si>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</si>
  <si>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</si>
  <si>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</si>
  <si>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</si>
  <si>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</si>
  <si>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</si>
  <si>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</si>
  <si>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</si>
  <si>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</si>
  <si>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</si>
  <si>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</si>
  <si>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</si>
  <si>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</si>
  <si>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</si>
  <si>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</si>
  <si>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</si>
  <si>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</si>
  <si>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</si>
  <si>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</si>
  <si>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</si>
  <si>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</si>
  <si>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</si>
  <si>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</si>
  <si>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</si>
  <si>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</si>
  <si>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</si>
  <si>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</si>
  <si>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</si>
  <si>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</si>
  <si>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</si>
  <si>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</si>
  <si>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</si>
  <si>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</si>
  <si>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</si>
  <si>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</si>
  <si>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</si>
  <si>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</si>
  <si>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</si>
  <si>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</si>
  <si>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</si>
  <si>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</si>
  <si>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</si>
  <si>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</si>
  <si>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</si>
  <si>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</si>
  <si>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</si>
  <si>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</si>
  <si>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</si>
  <si>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</si>
  <si>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</si>
  <si>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</si>
  <si>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</si>
  <si>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</si>
  <si>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</si>
  <si>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</si>
  <si>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</si>
  <si>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</si>
  <si>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</si>
  <si>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</si>
  <si>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</si>
  <si>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</si>
  <si>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</si>
  <si>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</si>
  <si>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</si>
  <si>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</si>
  <si>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</si>
  <si>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</si>
  <si>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</si>
  <si>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</si>
  <si>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</si>
  <si>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</si>
  <si>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</si>
  <si>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</si>
  <si>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</si>
  <si>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</si>
  <si>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</si>
  <si>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</si>
  <si>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</si>
  <si>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</si>
  <si>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</si>
  <si>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</si>
  <si>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</si>
  <si>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</si>
  <si>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</si>
  <si>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</si>
  <si>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</si>
  <si>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</si>
  <si>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</si>
  <si>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</si>
  <si>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</si>
  <si>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</si>
  <si>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</si>
  <si>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</si>
  <si>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</si>
  <si>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</si>
  <si>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</si>
  <si>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</si>
  <si>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</si>
  <si>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</si>
  <si>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</si>
  <si>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</si>
  <si>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</si>
  <si>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</si>
  <si>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</si>
  <si>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</si>
  <si>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</si>
  <si>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</si>
  <si>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</si>
  <si>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</si>
  <si>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</si>
  <si>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</si>
  <si>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</si>
  <si>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</si>
  <si>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</si>
  <si>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</si>
  <si>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</si>
  <si>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</si>
  <si>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</si>
  <si>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</si>
  <si>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</si>
  <si>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</si>
  <si>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</si>
  <si>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</si>
  <si>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</si>
  <si>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</si>
  <si>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</si>
  <si>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</si>
  <si>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</si>
  <si>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</si>
  <si>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</si>
  <si>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</si>
  <si>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</si>
  <si>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</si>
  <si>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</si>
  <si>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</si>
  <si>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</si>
  <si>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</si>
  <si>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</si>
  <si>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</si>
  <si>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</si>
  <si>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</si>
  <si>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</si>
  <si>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</si>
  <si>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</si>
  <si>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</si>
  <si>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</si>
  <si>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</si>
  <si>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</si>
  <si>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</si>
  <si>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</si>
  <si>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</si>
  <si>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</si>
  <si>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</si>
  <si>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</si>
  <si>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</si>
  <si>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</si>
  <si>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</si>
  <si>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</si>
  <si>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</si>
  <si>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</si>
  <si>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</si>
  <si>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</si>
  <si>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</si>
  <si>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</si>
  <si>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</si>
  <si>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</si>
  <si>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</si>
  <si>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</si>
  <si>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</si>
  <si>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</si>
  <si>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</si>
  <si>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</si>
  <si>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</si>
  <si>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</si>
  <si>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</si>
  <si>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</si>
  <si>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</si>
  <si>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</si>
  <si>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</si>
  <si>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</si>
  <si>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</si>
  <si>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</si>
  <si>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</si>
  <si>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</si>
  <si>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</si>
  <si>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</si>
  <si>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</si>
  <si>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</si>
  <si>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</si>
  <si>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</si>
  <si>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</si>
  <si>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</si>
  <si>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</si>
  <si>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</si>
  <si>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</si>
  <si>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</si>
  <si>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</si>
  <si>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</si>
  <si>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</si>
  <si>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</si>
  <si>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</si>
  <si>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</si>
  <si>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</si>
  <si>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</si>
  <si>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</si>
  <si>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</si>
  <si>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</si>
  <si>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</si>
  <si>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</si>
  <si>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</si>
  <si>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</si>
  <si>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</si>
  <si>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</si>
  <si>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</si>
  <si>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</si>
  <si>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</si>
  <si>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</si>
  <si>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</si>
  <si>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</si>
  <si>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</si>
  <si>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</si>
  <si>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</si>
  <si>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</si>
  <si>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</si>
  <si>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</si>
  <si>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</si>
  <si>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</si>
  <si>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</si>
  <si>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</si>
  <si>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</si>
  <si>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</si>
  <si>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</si>
  <si>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</si>
  <si>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</si>
  <si>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</si>
  <si>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</si>
  <si>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</si>
  <si>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</si>
  <si>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</si>
  <si>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</si>
  <si>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</si>
  <si>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</si>
  <si>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</si>
  <si>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</si>
  <si>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</si>
  <si>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</si>
  <si>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</si>
  <si>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</si>
  <si>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</si>
  <si>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</si>
  <si>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</si>
  <si>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</si>
  <si>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</si>
  <si>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</si>
  <si>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</si>
  <si>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</si>
  <si>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</si>
  <si>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</si>
  <si>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</si>
  <si>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</si>
  <si>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</si>
  <si>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</si>
  <si>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</si>
  <si>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</si>
  <si>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</si>
  <si>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</si>
  <si>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</si>
  <si>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</si>
  <si>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</si>
  <si>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</si>
  <si>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</si>
  <si>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</si>
  <si>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</si>
  <si>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</si>
  <si>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</si>
  <si>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</si>
  <si>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</si>
  <si>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</si>
  <si>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</si>
  <si>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</si>
  <si>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</si>
  <si>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</si>
  <si>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</si>
  <si>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</si>
  <si>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</si>
  <si>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</si>
  <si>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</si>
  <si>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</si>
  <si>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</si>
  <si>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</si>
  <si>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</si>
  <si>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</si>
  <si>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</si>
  <si>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</si>
  <si>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</si>
  <si>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</si>
  <si>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</si>
  <si>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</si>
  <si>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</si>
  <si>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</si>
  <si>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</si>
  <si>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</si>
  <si>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</si>
  <si>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</si>
  <si>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</si>
  <si>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</si>
  <si>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</si>
  <si>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</si>
  <si>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</si>
  <si>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</si>
  <si>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</si>
  <si>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</si>
  <si>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</si>
  <si>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</si>
  <si>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</si>
  <si>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</si>
  <si>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</si>
  <si>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</si>
  <si>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</si>
  <si>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</si>
  <si>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</si>
  <si>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</si>
  <si>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</si>
  <si>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</si>
  <si>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</si>
  <si>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</si>
  <si>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</si>
  <si>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</si>
  <si>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</si>
  <si>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</si>
  <si>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</si>
  <si>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</si>
  <si>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</si>
  <si>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</si>
  <si>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</si>
  <si>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</si>
  <si>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</si>
  <si>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</si>
  <si>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</si>
  <si>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</si>
  <si>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</si>
  <si>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</si>
  <si>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</si>
  <si>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</si>
  <si>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</si>
  <si>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</si>
  <si>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</si>
  <si>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</si>
  <si>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</si>
  <si>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</si>
  <si>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</si>
  <si>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</si>
  <si>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</si>
  <si>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</si>
  <si>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</si>
  <si>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</si>
  <si>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</si>
  <si>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</si>
  <si>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</si>
  <si>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</si>
  <si>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</si>
  <si>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</si>
  <si>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</si>
  <si>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</si>
  <si>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</si>
  <si>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</si>
  <si>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</si>
  <si>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</si>
  <si>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</si>
  <si>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</si>
  <si>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</si>
  <si>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</si>
  <si>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</si>
  <si>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</si>
  <si>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</si>
  <si>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</si>
  <si>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</si>
  <si>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</si>
  <si>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</si>
  <si>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</si>
  <si>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</si>
  <si>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</si>
  <si>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</si>
  <si>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</si>
  <si>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</si>
  <si>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</si>
  <si>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</si>
  <si>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</si>
  <si>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</si>
  <si>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</si>
  <si>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</si>
  <si>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</si>
  <si>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</si>
  <si>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</si>
  <si>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</si>
  <si>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</si>
  <si>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</si>
  <si>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</si>
  <si>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</si>
  <si>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</si>
  <si>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</si>
  <si>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</si>
  <si>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</si>
  <si>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</si>
  <si>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</si>
  <si>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</si>
  <si>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</si>
  <si>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</si>
  <si>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</si>
  <si>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</si>
  <si>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</si>
  <si>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</si>
  <si>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</si>
  <si>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</si>
  <si>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</si>
  <si>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</si>
  <si>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</si>
  <si>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</si>
  <si>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</si>
  <si>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</si>
  <si>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</si>
  <si>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</si>
  <si>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</si>
  <si>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</si>
  <si>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</si>
  <si>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</si>
  <si>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</si>
  <si>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</si>
  <si>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</si>
  <si>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</si>
  <si>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</si>
  <si>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</si>
  <si>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</si>
  <si>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</si>
  <si>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</si>
  <si>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</si>
  <si>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</si>
  <si>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</si>
  <si>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</si>
  <si>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</si>
  <si>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</si>
  <si>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</si>
  <si>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</si>
  <si>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</si>
  <si>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</si>
  <si>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</si>
  <si>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</si>
  <si>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</si>
  <si>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</si>
  <si>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</si>
  <si>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</si>
  <si>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</si>
  <si>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</si>
  <si>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</si>
  <si>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</si>
  <si>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</si>
  <si>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</si>
  <si>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</si>
  <si>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</si>
  <si>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</si>
  <si>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</si>
  <si>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</si>
  <si>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</si>
  <si>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</si>
  <si>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</si>
  <si>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</si>
  <si>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</si>
  <si>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</si>
  <si>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</si>
  <si>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</si>
  <si>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</si>
  <si>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</si>
  <si>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</si>
  <si>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</si>
  <si>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</si>
  <si>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</si>
  <si>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</si>
  <si>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</si>
  <si>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</si>
  <si>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</si>
  <si>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</si>
  <si>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</si>
  <si>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</si>
  <si>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</si>
  <si>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</si>
  <si>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</si>
  <si>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</si>
  <si>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</si>
  <si>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</si>
  <si>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</si>
  <si>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</si>
  <si>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</si>
  <si>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</si>
  <si>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</si>
  <si>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</si>
  <si>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</si>
  <si>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</si>
  <si>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</si>
  <si>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</si>
  <si>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</si>
  <si>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</si>
  <si>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</si>
  <si>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</si>
  <si>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</si>
  <si>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</si>
  <si>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</si>
  <si>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</si>
  <si>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</si>
  <si>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</si>
  <si>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</si>
  <si>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</si>
  <si>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</si>
  <si>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</si>
  <si>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</si>
  <si>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</si>
  <si>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</si>
  <si>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</si>
  <si>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</si>
  <si>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</si>
  <si>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</si>
  <si>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</si>
  <si>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</si>
  <si>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</si>
  <si>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</si>
  <si>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</si>
  <si>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</si>
  <si>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</si>
  <si>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</si>
  <si>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</si>
  <si>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</si>
  <si>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</si>
  <si>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</si>
  <si>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</si>
  <si>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</si>
  <si>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</si>
  <si>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</si>
  <si>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</si>
  <si>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</si>
  <si>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</si>
  <si>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</si>
  <si>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</si>
  <si>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</si>
  <si>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</si>
  <si>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</si>
  <si>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</si>
  <si>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</si>
  <si>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</si>
  <si>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</si>
  <si>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</si>
  <si>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</si>
  <si>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</si>
  <si>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</si>
  <si>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</si>
  <si>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</si>
  <si>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</si>
  <si>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</si>
  <si>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</si>
  <si>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</si>
  <si>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</si>
  <si>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</si>
  <si>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</si>
  <si>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</si>
  <si>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</si>
  <si>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</si>
  <si>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</si>
  <si>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</si>
  <si>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</si>
  <si>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</si>
  <si>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</si>
  <si>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</si>
  <si>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</si>
  <si>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</si>
  <si>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</si>
  <si>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</si>
  <si>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</si>
  <si>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</si>
  <si>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</si>
  <si>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</si>
  <si>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</si>
  <si>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</si>
  <si>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</si>
  <si>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</si>
  <si>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</si>
  <si>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</si>
  <si>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</si>
  <si>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</si>
  <si>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</si>
  <si>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</si>
  <si>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</si>
  <si>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</si>
  <si>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</si>
  <si>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</si>
  <si>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</si>
  <si>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</si>
  <si>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</si>
  <si>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</si>
  <si>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</si>
  <si>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</si>
  <si>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</si>
  <si>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</si>
  <si>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</si>
  <si>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</si>
  <si>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</si>
  <si>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</si>
  <si>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</si>
  <si>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</si>
  <si>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</si>
  <si>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</si>
  <si>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</si>
  <si>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</si>
  <si>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</si>
  <si>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</si>
  <si>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</si>
  <si>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</si>
  <si>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</si>
  <si>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</si>
  <si>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</si>
  <si>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</si>
  <si>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</si>
  <si>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</si>
  <si>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</si>
  <si>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</si>
  <si>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</si>
  <si>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</si>
  <si>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</si>
  <si>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</si>
  <si>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</si>
  <si>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</si>
  <si>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</si>
  <si>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</si>
  <si>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</si>
  <si>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</si>
  <si>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</si>
  <si>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</si>
  <si>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</si>
  <si>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</si>
  <si>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</si>
  <si>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</si>
  <si>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</si>
  <si>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</si>
  <si>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</si>
  <si>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</si>
  <si>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</si>
  <si>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</si>
  <si>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</si>
  <si>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</si>
  <si>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</si>
  <si>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</si>
  <si>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</si>
  <si>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</si>
  <si>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</si>
  <si>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</si>
  <si>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</si>
  <si>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</si>
  <si>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</si>
  <si>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</si>
  <si>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</si>
  <si>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</si>
  <si>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</si>
  <si>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</si>
  <si>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</si>
  <si>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</si>
  <si>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</si>
  <si>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</si>
  <si>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</si>
  <si>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</si>
  <si>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</si>
  <si>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</si>
  <si>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</si>
  <si>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</si>
  <si>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</si>
  <si>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</si>
  <si>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</si>
  <si>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</si>
  <si>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</si>
  <si>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</si>
  <si>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</si>
  <si>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</si>
  <si>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</si>
  <si>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</si>
  <si>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</si>
  <si>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</si>
  <si>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</si>
  <si>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</si>
  <si>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</si>
  <si>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</si>
  <si>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</si>
  <si>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</si>
  <si>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</si>
  <si>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</si>
  <si>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</si>
  <si>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</si>
  <si>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</si>
  <si>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</si>
  <si>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</si>
  <si>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</si>
  <si>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</si>
  <si>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</si>
  <si>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</si>
  <si>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</si>
  <si>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</si>
  <si>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</si>
  <si>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</si>
  <si>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</si>
  <si>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</si>
  <si>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</si>
  <si>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</si>
  <si>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</si>
  <si>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</si>
  <si>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</si>
  <si>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</si>
  <si>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</si>
  <si>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</si>
  <si>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</si>
  <si>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</si>
  <si>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</si>
  <si>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</si>
  <si>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</si>
  <si>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</si>
  <si>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</si>
  <si>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</si>
  <si>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</si>
  <si>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</si>
  <si>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</si>
  <si>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</si>
  <si>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</si>
  <si>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</si>
  <si>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</si>
  <si>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</si>
  <si>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</si>
  <si>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</si>
  <si>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</si>
  <si>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</si>
  <si>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</si>
  <si>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</si>
  <si>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</si>
  <si>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</si>
  <si>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</si>
  <si>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</si>
  <si>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</si>
  <si>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</si>
  <si>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</si>
  <si>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</si>
  <si>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</si>
  <si>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</si>
  <si>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</si>
  <si>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</si>
  <si>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</si>
  <si>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</si>
  <si>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</si>
  <si>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</si>
  <si>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</si>
  <si>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</si>
  <si>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</si>
  <si>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</si>
  <si>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</si>
  <si>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</si>
  <si>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</si>
  <si>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</si>
  <si>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</si>
  <si>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</si>
  <si>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</si>
  <si>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</si>
  <si>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</si>
  <si>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</si>
  <si>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</si>
  <si>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</si>
  <si>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</si>
  <si>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</si>
  <si>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</si>
  <si>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</si>
  <si>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</si>
  <si>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</si>
  <si>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</si>
  <si>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</si>
  <si>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</si>
  <si>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</si>
  <si>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</si>
  <si>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</si>
  <si>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</si>
  <si>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</si>
  <si>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</si>
  <si>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</si>
  <si>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</si>
  <si>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</si>
  <si>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</si>
  <si>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</si>
  <si>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</si>
  <si>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</si>
  <si>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</si>
  <si>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</si>
  <si>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</si>
  <si>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</si>
  <si>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</si>
  <si>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</si>
  <si>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</si>
  <si>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</si>
  <si>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</si>
  <si>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</si>
  <si>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</si>
  <si>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</si>
  <si>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</si>
  <si>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</si>
  <si>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</si>
  <si>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</si>
  <si>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</si>
  <si>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</si>
  <si>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</si>
  <si>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</si>
  <si>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</si>
  <si>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</si>
  <si>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</si>
  <si>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</si>
  <si>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</si>
  <si>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</si>
  <si>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</si>
  <si>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</si>
  <si>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</si>
  <si>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</si>
  <si>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</si>
  <si>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</si>
  <si>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</si>
  <si>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</si>
  <si>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</si>
  <si>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</si>
  <si>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</si>
  <si>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</si>
  <si>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</si>
  <si>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</si>
  <si>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</si>
  <si>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</si>
  <si>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</si>
  <si>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</si>
  <si>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</si>
  <si>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</si>
  <si>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</si>
  <si>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</si>
  <si>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</si>
  <si>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</si>
  <si>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</si>
  <si>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</si>
  <si>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</si>
  <si>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</si>
  <si>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</si>
  <si>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</si>
  <si>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</si>
  <si>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</si>
  <si>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</si>
  <si>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</si>
  <si>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</si>
  <si>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</si>
  <si>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</si>
  <si>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</si>
  <si>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</si>
  <si>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</si>
  <si>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</si>
  <si>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</si>
  <si>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</si>
  <si>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</si>
  <si>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</si>
  <si>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</si>
  <si>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</si>
  <si>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</si>
  <si>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</si>
  <si>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</si>
  <si>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</si>
  <si>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</si>
  <si>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</si>
  <si>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</si>
  <si>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</si>
  <si>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</si>
  <si>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</si>
  <si>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</si>
  <si>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</si>
  <si>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</si>
  <si>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</si>
  <si>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</si>
  <si>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</si>
  <si>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</si>
  <si>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</si>
  <si>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</si>
  <si>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</si>
  <si>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</si>
  <si>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</si>
  <si>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</si>
  <si>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</si>
  <si>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</si>
  <si>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</si>
  <si>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</si>
  <si>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</si>
  <si>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</si>
  <si>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</si>
  <si>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</si>
  <si>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</si>
  <si>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</si>
  <si>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</si>
  <si>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</si>
  <si>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</si>
  <si>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</si>
  <si>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</si>
  <si>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</si>
  <si>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</si>
  <si>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</si>
  <si>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</si>
  <si>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</si>
  <si>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</si>
  <si>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</si>
  <si>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</si>
  <si>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</si>
  <si>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</si>
  <si>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</si>
  <si>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</si>
  <si>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</si>
  <si>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</si>
  <si>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</si>
  <si>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</si>
  <si>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</si>
  <si>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</si>
  <si>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</si>
  <si>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</si>
  <si>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</si>
  <si>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</si>
  <si>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</si>
  <si>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</si>
  <si>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</si>
  <si>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</si>
  <si>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</si>
  <si>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</si>
  <si>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</si>
  <si>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</si>
  <si>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</si>
  <si>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</si>
  <si>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</si>
  <si>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</si>
  <si>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</si>
  <si>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</si>
  <si>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</si>
  <si>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</si>
  <si>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</si>
  <si>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</si>
  <si>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</si>
  <si>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</si>
  <si>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</si>
  <si>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</si>
  <si>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</si>
  <si>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</si>
  <si>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</si>
  <si>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</si>
  <si>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</si>
  <si>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</si>
  <si>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</si>
  <si>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</si>
  <si>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</si>
  <si>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</si>
  <si>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</si>
  <si>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</si>
  <si>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</si>
  <si>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</si>
  <si>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</si>
  <si>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</si>
  <si>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</si>
  <si>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</si>
  <si>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</si>
  <si>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</si>
  <si>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</si>
  <si>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</si>
  <si>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</si>
  <si>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</si>
  <si>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</si>
  <si>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</si>
  <si>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</si>
  <si>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</si>
  <si>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</si>
  <si>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</si>
  <si>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</si>
  <si>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</si>
  <si>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</si>
  <si>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</si>
  <si>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</si>
  <si>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</si>
  <si>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</si>
  <si>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</si>
  <si>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</si>
  <si>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</si>
  <si>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</si>
  <si>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</si>
  <si>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</si>
  <si>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</si>
  <si>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</si>
  <si>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</si>
  <si>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</si>
  <si>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</si>
  <si>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</si>
  <si>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</si>
  <si>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</si>
  <si>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</si>
  <si>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</si>
  <si>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</si>
  <si>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</si>
  <si>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</si>
  <si>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</si>
  <si>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</si>
  <si>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</si>
  <si>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</si>
  <si>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</si>
  <si>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</si>
  <si>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</si>
  <si>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</si>
  <si>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</si>
  <si>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</si>
  <si>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</si>
  <si>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</si>
  <si>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</si>
  <si>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</si>
  <si>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</si>
  <si>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</si>
  <si>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</si>
  <si>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</si>
  <si>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</si>
  <si>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</si>
  <si>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</si>
  <si>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</si>
  <si>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</si>
  <si>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</si>
  <si>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</si>
  <si>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</si>
  <si>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</si>
  <si>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</si>
  <si>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</si>
  <si>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</si>
  <si>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</si>
  <si>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</si>
  <si>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</si>
  <si>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</si>
  <si>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</si>
  <si>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</si>
  <si>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</si>
  <si>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</si>
  <si>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</si>
  <si>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</si>
  <si>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</si>
  <si>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</si>
  <si>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</si>
  <si>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</si>
  <si>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</si>
  <si>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</si>
  <si>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</si>
  <si>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</si>
  <si>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</si>
  <si>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</si>
  <si>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</si>
  <si>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</si>
  <si>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</si>
  <si>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</si>
  <si>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</si>
  <si>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</si>
  <si>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</si>
  <si>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</si>
  <si>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</si>
  <si>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</si>
  <si>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</si>
  <si>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</si>
  <si>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</si>
  <si>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</si>
  <si>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</si>
  <si>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</si>
  <si>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</si>
  <si>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</si>
  <si>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</si>
  <si>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</si>
  <si>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</si>
  <si>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</si>
  <si>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</si>
  <si>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</si>
  <si>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</si>
  <si>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</si>
  <si>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</si>
  <si>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</si>
  <si>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</si>
  <si>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</si>
  <si>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</si>
  <si>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</si>
  <si>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</si>
  <si>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</si>
  <si>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</si>
  <si>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</si>
  <si>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</si>
  <si>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</si>
  <si>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</si>
  <si>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</si>
  <si>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</si>
  <si>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</si>
  <si>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</si>
  <si>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</si>
  <si>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</si>
  <si>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</si>
  <si>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</si>
  <si>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</si>
  <si>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</si>
  <si>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</si>
  <si>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</si>
  <si>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</si>
  <si>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</si>
  <si>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</si>
  <si>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</si>
  <si>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</si>
  <si>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</si>
  <si>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</si>
  <si>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</si>
  <si>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</si>
  <si>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</si>
  <si>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</si>
  <si>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</si>
  <si>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</si>
  <si>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</si>
  <si>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</si>
  <si>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</si>
  <si>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</si>
  <si>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</si>
  <si>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</si>
  <si>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</si>
  <si>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</si>
  <si>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</si>
  <si>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</si>
  <si>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</si>
  <si>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</si>
  <si>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</si>
  <si>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</si>
  <si>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</si>
  <si>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</si>
  <si>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</si>
  <si>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</si>
  <si>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</si>
  <si>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</si>
  <si>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</si>
  <si>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</si>
  <si>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</si>
  <si>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</si>
  <si>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</si>
  <si>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</si>
  <si>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</si>
  <si>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</si>
  <si>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</si>
  <si>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</si>
  <si>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</si>
  <si>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</si>
  <si>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</si>
  <si>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</si>
  <si>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</si>
  <si>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</si>
  <si>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</si>
  <si>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</si>
  <si>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</si>
  <si>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</si>
  <si>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</si>
  <si>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</si>
  <si>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</si>
  <si>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</si>
  <si>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</si>
  <si>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</si>
  <si>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</si>
  <si>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</si>
  <si>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</si>
  <si>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</si>
  <si>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</si>
  <si>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</si>
  <si>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</si>
  <si>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</si>
  <si>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</si>
  <si>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</si>
  <si>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</si>
  <si>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</si>
  <si>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</si>
  <si>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</si>
  <si>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</si>
  <si>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</si>
  <si>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</si>
  <si>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</si>
  <si>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</si>
  <si>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</si>
  <si>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</si>
  <si>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</si>
  <si>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</si>
  <si>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</si>
  <si>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</si>
  <si>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</si>
  <si>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</si>
  <si>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</si>
  <si>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</si>
  <si>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</si>
  <si>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</si>
  <si>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</si>
  <si>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</si>
  <si>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</si>
  <si>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</si>
  <si>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</si>
  <si>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</si>
  <si>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</si>
  <si>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</si>
  <si>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</si>
  <si>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</si>
  <si>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</si>
  <si>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</si>
  <si>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</si>
  <si>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</si>
  <si>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</si>
  <si>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</si>
  <si>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</si>
  <si>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</si>
  <si>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</si>
  <si>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</si>
  <si>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</si>
  <si>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</si>
  <si>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</si>
  <si>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</si>
  <si>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</si>
  <si>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</si>
  <si>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</si>
  <si>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</si>
  <si>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</si>
  <si>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</si>
  <si>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</si>
  <si>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</si>
  <si>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</si>
  <si>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</si>
  <si>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</si>
  <si>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</si>
  <si>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</si>
  <si>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</si>
  <si>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</si>
  <si>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</si>
  <si>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</si>
  <si>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</si>
  <si>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</si>
  <si>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</si>
  <si>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</si>
  <si>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</si>
  <si>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</si>
  <si>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</si>
  <si>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</si>
  <si>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</si>
  <si>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</si>
  <si>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</si>
  <si>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</si>
  <si>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</si>
  <si>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</si>
  <si>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</si>
  <si>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</si>
  <si>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</si>
  <si>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</si>
  <si>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</si>
  <si>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</si>
  <si>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</si>
  <si>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</si>
  <si>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</si>
  <si>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</si>
  <si>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</si>
  <si>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</si>
  <si>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</si>
  <si>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</si>
  <si>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</si>
  <si>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</si>
  <si>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</si>
  <si>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</si>
  <si>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</si>
  <si>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</si>
  <si>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</si>
  <si>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</si>
  <si>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</si>
  <si>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</si>
  <si>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</si>
  <si>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</si>
  <si>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</si>
  <si>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</si>
  <si>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</si>
  <si>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</si>
  <si>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</si>
  <si>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</si>
  <si>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</si>
  <si>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</si>
  <si>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</si>
  <si>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</si>
  <si>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</si>
  <si>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</si>
  <si>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</si>
  <si>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</si>
  <si>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</si>
  <si>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</si>
  <si>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</si>
  <si>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</si>
  <si>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</si>
  <si>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</si>
  <si>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</si>
  <si>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</si>
  <si>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</si>
  <si>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</si>
  <si>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</si>
  <si>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</si>
  <si>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</si>
  <si>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</si>
  <si>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</si>
  <si>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</si>
  <si>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</si>
  <si>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</si>
  <si>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</si>
  <si>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</si>
  <si>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</si>
  <si>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</si>
  <si>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</si>
  <si>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</si>
  <si>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</si>
  <si>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</si>
  <si>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</si>
  <si>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</si>
  <si>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</si>
  <si>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</si>
  <si>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</si>
  <si>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</si>
  <si>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</si>
  <si>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</si>
  <si>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</si>
  <si>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</si>
  <si>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</si>
  <si>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</si>
  <si>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</si>
  <si>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</si>
  <si>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</si>
  <si>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</si>
  <si>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</si>
  <si>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</si>
  <si>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</si>
  <si>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</si>
  <si>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</si>
  <si>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</si>
  <si>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</si>
  <si>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</si>
  <si>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</si>
  <si>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</si>
  <si>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</si>
  <si>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</si>
  <si>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</si>
  <si>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</si>
  <si>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</si>
  <si>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</si>
  <si>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</si>
  <si>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</si>
  <si>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</si>
  <si>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</si>
  <si>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</si>
  <si>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</si>
  <si>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</si>
  <si>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</si>
  <si>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</si>
  <si>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</si>
  <si>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</si>
  <si>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</si>
  <si>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</si>
  <si>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</si>
  <si>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</si>
  <si>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</si>
  <si>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</si>
  <si>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</si>
  <si>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</si>
  <si>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</si>
  <si>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</si>
  <si>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</si>
  <si>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</si>
  <si>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</si>
  <si>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</si>
  <si>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</si>
  <si>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</si>
  <si>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</si>
  <si>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</si>
  <si>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</si>
  <si>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</si>
  <si>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</si>
  <si>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</si>
  <si>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</si>
  <si>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</si>
  <si>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</si>
  <si>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</si>
  <si>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</si>
  <si>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</si>
  <si>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</si>
  <si>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</si>
  <si>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</si>
  <si>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</si>
  <si>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</si>
  <si>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</si>
  <si>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</si>
  <si>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</si>
  <si>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</si>
  <si>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</si>
  <si>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</si>
  <si>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</si>
  <si>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</si>
  <si>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</si>
  <si>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</si>
  <si>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</si>
  <si>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</si>
  <si>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</si>
  <si>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</si>
  <si>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</si>
  <si>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</si>
  <si>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</si>
  <si>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</si>
  <si>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</si>
  <si>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</si>
  <si>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</si>
  <si>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</si>
  <si>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</si>
  <si>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</si>
  <si>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</si>
  <si>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</si>
  <si>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</si>
  <si>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</si>
  <si>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</si>
  <si>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</si>
  <si>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</si>
  <si>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</si>
  <si>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</si>
  <si>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</si>
  <si>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</si>
  <si>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</si>
  <si>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</si>
  <si>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</si>
  <si>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</si>
  <si>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</si>
  <si>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</si>
  <si>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</si>
  <si>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</si>
  <si>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</si>
  <si>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</si>
  <si>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</si>
  <si>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</si>
  <si>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</si>
  <si>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</si>
  <si>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</si>
  <si>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</si>
  <si>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</si>
  <si>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</si>
  <si>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</si>
  <si>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</si>
  <si>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</si>
  <si>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</si>
  <si>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</si>
  <si>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</si>
  <si>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</si>
  <si>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</si>
  <si>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</si>
  <si>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</si>
  <si>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</si>
  <si>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</si>
  <si>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</si>
  <si>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</si>
  <si>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</si>
  <si>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</si>
  <si>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</si>
  <si>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</si>
  <si>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</si>
  <si>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</si>
  <si>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</si>
  <si>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</si>
  <si>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</si>
  <si>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</si>
  <si>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</si>
  <si>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</si>
  <si>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</si>
  <si>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</si>
  <si>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</si>
  <si>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</si>
  <si>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</si>
  <si>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</si>
  <si>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</si>
  <si>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</si>
  <si>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</si>
  <si>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</si>
  <si>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</si>
  <si>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</si>
  <si>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</si>
  <si>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</si>
  <si>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</si>
  <si>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</si>
  <si>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</si>
  <si>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</si>
  <si>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</si>
  <si>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</si>
  <si>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</si>
  <si>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</si>
  <si>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</si>
  <si>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</si>
  <si>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</si>
  <si>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</si>
  <si>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</si>
  <si>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</si>
  <si>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</si>
  <si>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</si>
  <si>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</si>
  <si>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</si>
  <si>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</si>
  <si>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</si>
  <si>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</si>
  <si>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</si>
  <si>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</si>
  <si>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</si>
  <si>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</si>
  <si>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</si>
  <si>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</si>
  <si>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</si>
  <si>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</si>
  <si>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</si>
  <si>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</si>
  <si>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</si>
  <si>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</si>
  <si>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</si>
  <si>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</si>
  <si>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</si>
  <si>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</si>
  <si>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</si>
  <si>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</si>
  <si>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</si>
  <si>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</si>
  <si>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</si>
  <si>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</si>
  <si>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</si>
  <si>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</si>
  <si>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</si>
  <si>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</si>
  <si>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</si>
  <si>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</si>
  <si>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</si>
  <si>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</si>
  <si>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</si>
  <si>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</si>
  <si>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</si>
  <si>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</si>
  <si>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</si>
  <si>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</si>
  <si>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</si>
  <si>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</si>
  <si>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</si>
  <si>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</si>
  <si>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</si>
  <si>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</si>
  <si>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</si>
  <si>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</si>
  <si>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</si>
  <si>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</si>
  <si>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</si>
  <si>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</si>
  <si>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</si>
  <si>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</si>
  <si>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</si>
  <si>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</si>
  <si>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</si>
  <si>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</si>
  <si>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</si>
  <si>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</si>
  <si>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</si>
  <si>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</si>
  <si>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</si>
  <si>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</si>
  <si>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</si>
  <si>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</si>
  <si>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</si>
  <si>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</si>
  <si>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</si>
  <si>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</si>
  <si>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</si>
  <si>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</si>
  <si>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</si>
  <si>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</si>
  <si>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</si>
  <si>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</si>
  <si>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</si>
  <si>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</si>
  <si>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</si>
  <si>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</si>
  <si>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</si>
  <si>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</si>
  <si>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</si>
  <si>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</si>
  <si>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</si>
  <si>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</si>
  <si>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</si>
  <si>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</si>
  <si>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</si>
  <si>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</si>
  <si>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</si>
  <si>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</si>
  <si>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</si>
  <si>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</si>
  <si>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</si>
  <si>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</si>
  <si>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</si>
  <si>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</si>
  <si>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</si>
  <si>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</si>
  <si>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</si>
  <si>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</si>
  <si>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</si>
  <si>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</si>
  <si>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</si>
  <si>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</si>
  <si>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</si>
  <si>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</si>
  <si>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</si>
  <si>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</si>
  <si>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</si>
  <si>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</si>
  <si>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</si>
  <si>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</si>
  <si>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</si>
  <si>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</si>
  <si>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</si>
  <si>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</si>
  <si>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</si>
  <si>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</si>
  <si>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</si>
  <si>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</si>
  <si>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</si>
  <si>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</si>
  <si>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</si>
  <si>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</si>
  <si>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</si>
  <si>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</si>
  <si>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</si>
  <si>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</si>
  <si>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</si>
  <si>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</si>
  <si>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</si>
  <si>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</si>
  <si>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</si>
  <si>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</si>
  <si>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</si>
  <si>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</si>
  <si>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</si>
  <si>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</si>
  <si>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</si>
  <si>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</si>
  <si>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</si>
  <si>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</si>
  <si>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</si>
  <si>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</si>
  <si>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</si>
  <si>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</si>
  <si>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</si>
  <si>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</si>
  <si>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</si>
  <si>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</si>
  <si>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</si>
  <si>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</si>
  <si>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</si>
  <si>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</si>
  <si>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</si>
  <si>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</si>
  <si>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</si>
  <si>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</si>
  <si>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</si>
  <si>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</si>
  <si>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</si>
  <si>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</si>
  <si>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</si>
  <si>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</si>
  <si>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</si>
  <si>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</si>
  <si>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</si>
  <si>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</si>
  <si>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</si>
  <si>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</si>
  <si>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</si>
  <si>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</si>
  <si>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</si>
  <si>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</si>
  <si>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</si>
  <si>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</si>
  <si>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</si>
  <si>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</si>
  <si>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</si>
  <si>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</si>
  <si>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</si>
  <si>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</si>
  <si>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</si>
  <si>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</si>
  <si>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</si>
  <si>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</si>
  <si>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</si>
  <si>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</si>
  <si>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</si>
  <si>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</si>
  <si>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</si>
  <si>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</si>
  <si>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</si>
  <si>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</si>
  <si>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</si>
  <si>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</si>
  <si>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</si>
  <si>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</si>
  <si>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</si>
  <si>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</si>
  <si>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</si>
  <si>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</si>
  <si>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</si>
  <si>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</si>
  <si>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</si>
  <si>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</si>
  <si>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</si>
  <si>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</si>
  <si>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</si>
  <si>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</si>
  <si>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</si>
  <si>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</si>
  <si>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</si>
  <si>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</si>
  <si>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</si>
  <si>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</si>
  <si>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</si>
  <si>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</si>
  <si>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</si>
  <si>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</si>
  <si>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</si>
  <si>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</si>
  <si>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</si>
  <si>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</si>
  <si>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</si>
  <si>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</si>
  <si>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</si>
  <si>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</si>
  <si>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</si>
  <si>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</si>
  <si>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</si>
  <si>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</si>
  <si>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</si>
  <si>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</si>
  <si>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</si>
  <si>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</si>
  <si>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</si>
  <si>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</si>
  <si>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</si>
  <si>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</si>
  <si>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</si>
  <si>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</si>
  <si>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</si>
  <si>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</si>
  <si>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</si>
  <si>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</si>
  <si>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</si>
  <si>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</si>
  <si>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</si>
  <si>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</si>
  <si>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</si>
  <si>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</si>
  <si>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</si>
  <si>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</si>
  <si>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</si>
  <si>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</si>
  <si>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</si>
  <si>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</si>
  <si>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</si>
  <si>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</si>
  <si>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</si>
  <si>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</si>
  <si>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</si>
  <si>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</si>
  <si>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</si>
  <si>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</si>
  <si>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</si>
  <si>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</si>
  <si>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</si>
  <si>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</si>
  <si>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</si>
  <si>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</si>
  <si>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</si>
  <si>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</si>
  <si>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</si>
  <si>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</si>
  <si>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</si>
  <si>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</si>
  <si>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</si>
  <si>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</si>
  <si>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</si>
  <si>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</si>
  <si>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</si>
  <si>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</si>
  <si>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</si>
  <si>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</si>
  <si>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</si>
  <si>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</si>
  <si>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</si>
  <si>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</si>
  <si>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</si>
  <si>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</si>
  <si>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</si>
  <si>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</si>
  <si>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</si>
  <si>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</si>
  <si>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</si>
  <si>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</si>
  <si>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</si>
  <si>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</si>
  <si>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</si>
  <si>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</si>
  <si>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</si>
  <si>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</si>
  <si>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</si>
  <si>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</si>
  <si>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</si>
  <si>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</si>
  <si>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</si>
  <si>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</si>
  <si>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</si>
  <si>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</si>
  <si>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</si>
  <si>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</si>
  <si>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</si>
  <si>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</si>
  <si>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</si>
  <si>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</si>
  <si>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</si>
  <si>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</si>
  <si>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</si>
  <si>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</si>
  <si>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</si>
  <si>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</si>
  <si>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</si>
  <si>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</si>
  <si>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</si>
  <si>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</si>
  <si>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</si>
  <si>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</si>
  <si>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</si>
  <si>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</si>
  <si>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</si>
  <si>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</si>
  <si>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</si>
  <si>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</si>
  <si>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</si>
  <si>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</si>
  <si>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</si>
  <si>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</si>
  <si>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</si>
  <si>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</si>
  <si>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</si>
  <si>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</si>
  <si>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</si>
  <si>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</si>
  <si>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</si>
  <si>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</si>
  <si>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</si>
  <si>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</si>
  <si>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</si>
  <si>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</si>
  <si>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</si>
  <si>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</si>
  <si>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</si>
  <si>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</si>
  <si>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</si>
  <si>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</si>
  <si>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</si>
  <si>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</si>
  <si>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</si>
  <si>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</si>
  <si>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</si>
  <si>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</si>
  <si>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</si>
  <si>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</si>
  <si>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</si>
  <si>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</si>
  <si>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</si>
  <si>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</si>
  <si>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</si>
  <si>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</si>
  <si>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</si>
  <si>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</si>
  <si>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</si>
  <si>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</si>
  <si>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</si>
  <si>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</si>
  <si>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</si>
  <si>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</si>
  <si>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</si>
  <si>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</si>
  <si>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</si>
  <si>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</si>
  <si>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</si>
  <si>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</si>
  <si>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</si>
  <si>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</si>
  <si>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</si>
  <si>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</si>
  <si>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</si>
  <si>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</si>
  <si>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</si>
  <si>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</si>
  <si>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</si>
  <si>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</si>
  <si>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</si>
  <si>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</si>
  <si>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</si>
  <si>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</si>
  <si>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</si>
  <si>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</si>
  <si>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</si>
  <si>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</si>
  <si>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</si>
  <si>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</si>
  <si>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</si>
  <si>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</si>
  <si>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</si>
  <si>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</si>
  <si>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</si>
  <si>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</si>
  <si>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</si>
  <si>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</si>
  <si>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</si>
  <si>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</si>
  <si>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</si>
  <si>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</si>
  <si>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</si>
  <si>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</si>
  <si>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</si>
  <si>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</si>
  <si>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</si>
  <si>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</si>
  <si>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</si>
  <si>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</si>
  <si>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</si>
  <si>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</si>
  <si>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</si>
  <si>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</si>
  <si>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</si>
  <si>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</si>
  <si>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</si>
  <si>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</si>
  <si>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</si>
  <si>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</si>
  <si>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</si>
  <si>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</si>
  <si>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</si>
  <si>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</si>
  <si>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</si>
  <si>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</si>
  <si>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</si>
  <si>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</si>
  <si>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</si>
  <si>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</si>
  <si>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</si>
  <si>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</si>
  <si>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</si>
  <si>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</si>
  <si>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</si>
  <si>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</si>
  <si>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</si>
  <si>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</si>
  <si>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</si>
  <si>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</si>
  <si>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</si>
  <si>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</si>
  <si>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</si>
  <si>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</si>
  <si>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</si>
  <si>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</si>
  <si>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</si>
  <si>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</si>
  <si>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</si>
  <si>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</si>
  <si>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</si>
  <si>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</si>
  <si>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</si>
  <si>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</si>
  <si>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</si>
  <si>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</si>
  <si>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</si>
  <si>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</si>
  <si>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</si>
  <si>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</si>
  <si>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</si>
  <si>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</si>
  <si>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</si>
  <si>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</si>
  <si>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</si>
  <si>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</si>
  <si>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</si>
  <si>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</si>
  <si>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</si>
  <si>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</si>
  <si>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</si>
  <si>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</si>
  <si>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</si>
  <si>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</si>
  <si>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</si>
  <si>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</si>
  <si>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</si>
  <si>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</si>
  <si>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</si>
  <si>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</si>
  <si>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</si>
  <si>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</si>
  <si>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</si>
  <si>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</si>
  <si>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</si>
  <si>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</si>
  <si>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</si>
  <si>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</si>
  <si>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</si>
  <si>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</si>
  <si>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</si>
  <si>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</si>
  <si>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</si>
  <si>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</si>
  <si>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</si>
  <si>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</si>
  <si>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</si>
  <si>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</si>
  <si>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</si>
  <si>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</si>
  <si>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</si>
  <si>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</si>
  <si>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</si>
  <si>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</si>
  <si>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</si>
  <si>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</si>
  <si>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</si>
  <si>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</si>
  <si>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</si>
  <si>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</si>
  <si>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</si>
  <si>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</si>
  <si>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</si>
  <si>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</si>
  <si>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</si>
  <si>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</si>
  <si>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</si>
  <si>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</si>
  <si>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</si>
  <si>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</si>
  <si>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</si>
  <si>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</si>
  <si>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</si>
  <si>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</si>
  <si>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</si>
  <si>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</si>
  <si>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</si>
  <si>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</si>
  <si>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</si>
  <si>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</si>
  <si>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</si>
  <si>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</si>
  <si>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</si>
  <si>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</si>
  <si>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</si>
  <si>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</si>
  <si>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</si>
  <si>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</si>
  <si>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</si>
  <si>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</si>
  <si>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</si>
  <si>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</si>
  <si>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</si>
  <si>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</si>
  <si>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</si>
  <si>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</si>
  <si>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</si>
  <si>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</si>
  <si>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</si>
  <si>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</si>
  <si>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</si>
  <si>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</si>
  <si>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</si>
  <si>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</si>
  <si>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</si>
  <si>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</si>
  <si>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</si>
  <si>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</si>
  <si>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</si>
  <si>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</si>
  <si>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</si>
  <si>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</si>
  <si>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</si>
  <si>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</si>
  <si>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</si>
  <si>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</si>
  <si>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</si>
  <si>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</si>
  <si>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</si>
  <si>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</si>
  <si>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</si>
  <si>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</si>
  <si>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</si>
  <si>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</si>
  <si>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</si>
  <si>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</si>
  <si>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</si>
  <si>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</si>
  <si>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</si>
  <si>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</si>
  <si>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</si>
  <si>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</si>
  <si>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</si>
  <si>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</si>
  <si>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</si>
  <si>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</si>
  <si>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</si>
  <si>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</si>
  <si>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</si>
  <si>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</si>
  <si>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</si>
  <si>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</si>
  <si>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</si>
  <si>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</si>
  <si>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</si>
  <si>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</si>
  <si>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</si>
  <si>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</si>
  <si>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</si>
  <si>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</si>
  <si>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</si>
  <si>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</si>
  <si>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</si>
  <si>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</si>
  <si>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</si>
  <si>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</si>
  <si>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</si>
  <si>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</si>
  <si>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</si>
  <si>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</si>
  <si>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</si>
  <si>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</si>
  <si>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</si>
  <si>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</si>
  <si>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</si>
  <si>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</si>
  <si>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</si>
  <si>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</si>
  <si>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</si>
  <si>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</si>
  <si>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</si>
  <si>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</si>
  <si>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</si>
  <si>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</si>
  <si>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</si>
  <si>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</si>
  <si>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</si>
  <si>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</si>
  <si>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</si>
  <si>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</si>
  <si>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</si>
  <si>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</si>
  <si>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</si>
  <si>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</si>
  <si>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</si>
  <si>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</si>
  <si>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</si>
  <si>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</si>
  <si>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</si>
  <si>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</si>
  <si>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</si>
  <si>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</si>
  <si>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</si>
  <si>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</si>
  <si>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</si>
  <si>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</si>
  <si>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</si>
  <si>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</si>
  <si>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</si>
  <si>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</si>
  <si>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</si>
  <si>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</si>
  <si>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</si>
  <si>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</si>
  <si>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</si>
  <si>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</si>
  <si>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</si>
  <si>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</si>
  <si>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</si>
  <si>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</si>
  <si>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</si>
  <si>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</si>
  <si>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</si>
  <si>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</si>
  <si>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</si>
  <si>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</si>
  <si>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</si>
  <si>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</si>
  <si>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</si>
  <si>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</si>
  <si>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</si>
  <si>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</si>
  <si>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</si>
  <si>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</si>
  <si>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</si>
  <si>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</si>
  <si>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</si>
  <si>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</si>
  <si>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</si>
  <si>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</si>
  <si>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</si>
  <si>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</si>
  <si>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</si>
  <si>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</si>
  <si>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</si>
  <si>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</si>
  <si>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</si>
  <si>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</si>
  <si>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</si>
  <si>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</si>
  <si>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</si>
  <si>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</si>
  <si>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</si>
  <si>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</si>
  <si>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</si>
  <si>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</si>
  <si>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</si>
  <si>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</si>
  <si>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</si>
  <si>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</si>
  <si>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</si>
  <si>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</si>
  <si>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</si>
  <si>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</si>
  <si>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</si>
  <si>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</si>
  <si>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</si>
  <si>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</si>
  <si>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</si>
  <si>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</si>
  <si>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</si>
  <si>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</si>
  <si>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</si>
  <si>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</si>
  <si>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</si>
  <si>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</si>
  <si>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</si>
  <si>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</si>
  <si>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</si>
  <si>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</si>
  <si>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</si>
  <si>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</si>
  <si>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</si>
  <si>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</si>
  <si>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</si>
  <si>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</si>
  <si>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</si>
  <si>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</si>
  <si>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</si>
  <si>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</si>
  <si>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</si>
  <si>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</si>
  <si>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</si>
  <si>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</si>
  <si>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</si>
  <si>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</si>
  <si>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</si>
  <si>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</si>
  <si>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</si>
  <si>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</si>
  <si>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</si>
  <si>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</si>
  <si>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</si>
  <si>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</si>
  <si>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</si>
  <si>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</si>
  <si>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</si>
  <si>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</si>
  <si>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</si>
  <si>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</si>
  <si>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</si>
  <si>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</si>
  <si>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</si>
  <si>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</si>
  <si>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</si>
  <si>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</si>
  <si>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</si>
  <si>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</si>
  <si>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</si>
  <si>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</si>
  <si>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</si>
  <si>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</si>
  <si>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</si>
  <si>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</si>
  <si>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</si>
  <si>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</si>
  <si>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</si>
  <si>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</si>
  <si>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</si>
  <si>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</si>
  <si>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</si>
  <si>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</si>
  <si>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</si>
  <si>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</si>
  <si>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</si>
  <si>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</si>
  <si>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</si>
  <si>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</si>
  <si>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</si>
  <si>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</si>
  <si>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</si>
  <si>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</si>
  <si>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</si>
  <si>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</si>
  <si>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</si>
  <si>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</si>
  <si>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</si>
  <si>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</si>
  <si>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</si>
  <si>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</si>
  <si>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</si>
  <si>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</si>
  <si>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</si>
  <si>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</si>
  <si>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</si>
  <si>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</si>
  <si>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</si>
  <si>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</si>
  <si>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</si>
  <si>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</si>
  <si>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</si>
  <si>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</si>
  <si>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</si>
  <si>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</si>
  <si>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</si>
  <si>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</si>
  <si>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</si>
  <si>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</si>
  <si>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</si>
  <si>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</si>
  <si>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</si>
  <si>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</si>
  <si>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</si>
  <si>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</si>
  <si>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</si>
  <si>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</si>
  <si>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</si>
  <si>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</si>
  <si>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</si>
  <si>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</si>
  <si>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</si>
  <si>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</si>
  <si>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</si>
  <si>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</si>
  <si>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</si>
  <si>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</si>
  <si>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</si>
  <si>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</si>
  <si>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</si>
  <si>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</si>
  <si>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</si>
  <si>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</si>
  <si>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</si>
  <si>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</si>
  <si>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</si>
  <si>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</si>
  <si>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</si>
  <si>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</si>
  <si>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</si>
  <si>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</si>
  <si>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</si>
  <si>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</si>
  <si>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</si>
  <si>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</si>
  <si>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</si>
  <si>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</si>
  <si>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</si>
  <si>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</si>
  <si>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</si>
  <si>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</si>
  <si>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</si>
  <si>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</si>
  <si>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</si>
  <si>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</si>
  <si>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</si>
  <si>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</si>
  <si>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</si>
  <si>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</si>
  <si>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</si>
  <si>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</si>
  <si>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</si>
  <si>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</si>
  <si>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</si>
  <si>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</si>
  <si>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</si>
  <si>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</si>
  <si>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</si>
  <si>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</si>
  <si>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</si>
  <si>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</si>
  <si>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</si>
  <si>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</si>
  <si>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</si>
  <si>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</si>
  <si>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</si>
  <si>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</si>
  <si>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</si>
  <si>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</si>
  <si>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</si>
  <si>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</si>
  <si>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</si>
  <si>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</si>
  <si>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</si>
  <si>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</si>
  <si>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</si>
  <si>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</si>
  <si>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</si>
  <si>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</si>
  <si>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</si>
  <si>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</si>
  <si>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</si>
  <si>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</si>
  <si>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</si>
  <si>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</si>
  <si>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</si>
  <si>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</si>
  <si>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</si>
  <si>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</si>
  <si>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</si>
  <si>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</si>
  <si>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</si>
  <si>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</si>
  <si>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</si>
  <si>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</si>
  <si>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</si>
  <si>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</si>
  <si>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</si>
  <si>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</si>
  <si>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</si>
  <si>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</si>
  <si>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</si>
  <si>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</si>
  <si>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</si>
  <si>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</si>
  <si>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</si>
  <si>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</si>
  <si>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</si>
  <si>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</si>
  <si>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</si>
  <si>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</si>
  <si>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</si>
  <si>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</si>
  <si>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</si>
  <si>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</si>
  <si>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</si>
  <si>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</si>
  <si>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</si>
  <si>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</si>
  <si>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</si>
  <si>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</si>
  <si>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</si>
  <si>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</si>
  <si>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</si>
  <si>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</si>
  <si>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</si>
  <si>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</si>
  <si>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</si>
  <si>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</si>
  <si>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</si>
  <si>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</si>
  <si>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</si>
  <si>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</si>
  <si>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</si>
  <si>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</si>
  <si>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</si>
  <si>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</si>
  <si>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</si>
  <si>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</si>
  <si>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</si>
  <si>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</si>
  <si>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</si>
  <si>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</si>
  <si>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</si>
  <si>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</si>
  <si>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</si>
  <si>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</si>
  <si>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</si>
  <si>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</si>
  <si>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</si>
  <si>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</si>
  <si>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</si>
  <si>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</si>
  <si>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</si>
  <si>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</si>
  <si>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</si>
  <si>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</si>
  <si>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</si>
  <si>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</si>
  <si>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</si>
  <si>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</si>
  <si>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</si>
  <si>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</si>
  <si>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</si>
  <si>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</si>
  <si>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</si>
  <si>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</si>
  <si>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</si>
  <si>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</si>
  <si>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</si>
  <si>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</si>
  <si>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</si>
  <si>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</si>
  <si>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</si>
  <si>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</si>
  <si>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</si>
  <si>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</si>
  <si>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</si>
  <si>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</si>
  <si>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</si>
  <si>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</si>
  <si>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</si>
  <si>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</si>
  <si>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</si>
  <si>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</si>
  <si>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</si>
  <si>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</si>
  <si>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</si>
  <si>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</si>
  <si>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</si>
  <si>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</si>
  <si>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</si>
  <si>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</si>
  <si>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</si>
  <si>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</si>
  <si>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</si>
  <si>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</si>
  <si>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</si>
  <si>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</si>
  <si>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</si>
  <si>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</si>
  <si>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</si>
  <si>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</si>
  <si>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</si>
  <si>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</si>
  <si>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</si>
  <si>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</si>
  <si>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</si>
  <si>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</si>
  <si>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</si>
  <si>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</si>
  <si>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</si>
  <si>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</si>
  <si>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</si>
  <si>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</si>
  <si>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</si>
  <si>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</si>
  <si>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</si>
  <si>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</si>
  <si>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</si>
  <si>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</si>
  <si>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</si>
  <si>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</si>
  <si>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</si>
  <si>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</si>
  <si>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</si>
  <si>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</si>
  <si>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</si>
  <si>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</si>
  <si>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</si>
  <si>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</si>
  <si>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</si>
  <si>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</si>
  <si>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</si>
  <si>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</si>
  <si>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</si>
  <si>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</si>
  <si>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</si>
  <si>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</si>
  <si>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</si>
  <si>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</si>
  <si>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</si>
  <si>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</si>
  <si>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</si>
  <si>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</si>
  <si>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</si>
  <si>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</si>
  <si>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</si>
  <si>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</si>
  <si>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</si>
  <si>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</si>
  <si>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</si>
  <si>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</si>
  <si>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</si>
  <si>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</si>
  <si>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</si>
  <si>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</si>
  <si>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</si>
  <si>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</si>
  <si>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</si>
  <si>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</si>
  <si>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</si>
  <si>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</si>
  <si>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</si>
  <si>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</si>
  <si>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</si>
  <si>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</si>
  <si>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</si>
  <si>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</si>
  <si>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</si>
  <si>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</si>
  <si>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</si>
  <si>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</si>
  <si>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</si>
  <si>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</si>
  <si>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</si>
  <si>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</si>
  <si>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</si>
  <si>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</si>
  <si>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</si>
  <si>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</si>
  <si>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</si>
  <si>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</si>
  <si>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</si>
  <si>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</si>
  <si>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</si>
  <si>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</si>
  <si>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</si>
  <si>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</si>
  <si>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</si>
  <si>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</si>
  <si>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</si>
  <si>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</si>
  <si>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</si>
  <si>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</si>
  <si>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</si>
  <si>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</si>
  <si>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</si>
  <si>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</si>
  <si>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</si>
  <si>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</si>
  <si>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</si>
  <si>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</si>
  <si>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</si>
  <si>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</si>
  <si>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</si>
  <si>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</si>
  <si>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</si>
  <si>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</si>
  <si>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</si>
  <si>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</si>
  <si>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</si>
  <si>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</si>
  <si>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</si>
  <si>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</si>
  <si>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</si>
  <si>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</si>
  <si>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</si>
  <si>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</si>
  <si>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</si>
  <si>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</si>
  <si>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</si>
  <si>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</si>
  <si>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</si>
  <si>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</si>
  <si>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</si>
  <si>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</si>
  <si>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</si>
  <si>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</si>
  <si>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</si>
  <si>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</si>
  <si>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</si>
  <si>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</si>
  <si>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</si>
  <si>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</si>
  <si>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</si>
  <si>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</si>
  <si>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</si>
  <si>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</si>
  <si>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</si>
  <si>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</si>
  <si>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</si>
  <si>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</si>
  <si>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</si>
  <si>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</si>
  <si>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</si>
  <si>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</si>
  <si>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</si>
  <si>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</si>
  <si>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</si>
  <si>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</si>
  <si>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</si>
  <si>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</si>
  <si>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</si>
  <si>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</si>
  <si>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</si>
  <si>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</si>
  <si>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</si>
  <si>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</si>
  <si>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</si>
  <si>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</si>
  <si>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</si>
  <si>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</si>
  <si>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</si>
  <si>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</si>
  <si>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</si>
  <si>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</si>
  <si>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</si>
  <si>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</si>
  <si>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</si>
  <si>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</si>
  <si>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</si>
  <si>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</si>
  <si>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</si>
  <si>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</si>
  <si>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</si>
  <si>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</si>
  <si>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</si>
  <si>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</si>
  <si>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</si>
  <si>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</si>
  <si>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</si>
  <si>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</si>
  <si>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</si>
  <si>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</si>
  <si>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</si>
  <si>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</si>
  <si>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</si>
  <si>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</si>
  <si>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</si>
  <si>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</si>
  <si>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</si>
  <si>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</si>
  <si>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</si>
  <si>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</si>
  <si>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</si>
  <si>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</si>
  <si>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</si>
  <si>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</si>
  <si>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</si>
  <si>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</si>
  <si>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</si>
  <si>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</si>
  <si>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</si>
  <si>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</si>
  <si>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</si>
  <si>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</si>
  <si>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</si>
  <si>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</si>
  <si>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</si>
  <si>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</si>
  <si>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</si>
  <si>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</si>
  <si>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</si>
  <si>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</si>
  <si>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</si>
  <si>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</si>
  <si>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</si>
  <si>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</si>
  <si>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</si>
  <si>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</si>
  <si>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</si>
  <si>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</si>
  <si>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</si>
  <si>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</si>
  <si>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</si>
  <si>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</si>
  <si>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</si>
  <si>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</si>
  <si>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</si>
  <si>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</si>
  <si>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</si>
  <si>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</si>
  <si>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</si>
  <si>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</si>
  <si>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</si>
  <si>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</si>
  <si>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</si>
  <si>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</si>
  <si>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</si>
  <si>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</si>
  <si>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</si>
  <si>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</si>
  <si>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</si>
  <si>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</si>
  <si>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</si>
  <si>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</si>
  <si>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</si>
  <si>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</si>
  <si>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</si>
  <si>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</si>
  <si>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</si>
  <si>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</si>
  <si>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</si>
  <si>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</si>
  <si>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</si>
  <si>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</si>
  <si>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</si>
  <si>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</si>
  <si>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</si>
  <si>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</si>
  <si>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</si>
  <si>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</si>
  <si>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</si>
  <si>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</si>
  <si>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</si>
  <si>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</si>
  <si>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</si>
  <si>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</si>
  <si>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</si>
  <si>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</si>
  <si>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</si>
  <si>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</si>
  <si>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</si>
  <si>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</si>
  <si>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</si>
  <si>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</si>
  <si>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</si>
  <si>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</si>
  <si>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</si>
  <si>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</si>
  <si>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</si>
  <si>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</si>
  <si>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</si>
  <si>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</si>
  <si>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</si>
  <si>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</si>
  <si>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</si>
  <si>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</si>
  <si>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</si>
  <si>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</si>
  <si>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</si>
  <si>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</si>
  <si>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</si>
  <si>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</si>
  <si>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</si>
  <si>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</si>
  <si>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</si>
  <si>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</si>
  <si>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</si>
  <si>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</si>
  <si>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</si>
  <si>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</si>
  <si>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</si>
  <si>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</si>
  <si>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</si>
  <si>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</si>
  <si>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</si>
  <si>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</si>
  <si>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</si>
  <si>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</si>
  <si>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</si>
  <si>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</si>
  <si>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</si>
  <si>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</si>
  <si>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</si>
  <si>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</si>
  <si>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</si>
  <si>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</si>
  <si>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</si>
  <si>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</si>
  <si>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</si>
  <si>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</si>
  <si>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</si>
  <si>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</si>
  <si>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</si>
  <si>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</si>
  <si>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</si>
  <si>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</si>
  <si>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</si>
  <si>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</si>
  <si>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</si>
  <si>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</si>
  <si>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</si>
  <si>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</si>
  <si>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</si>
  <si>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</si>
  <si>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</si>
  <si>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</si>
  <si>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</si>
  <si>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</si>
  <si>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</si>
  <si>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</si>
  <si>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</si>
  <si>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</si>
  <si>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</si>
  <si>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</si>
  <si>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</si>
  <si>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</si>
  <si>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</si>
  <si>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</si>
  <si>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</si>
  <si>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</si>
  <si>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</si>
  <si>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</si>
  <si>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</si>
  <si>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</si>
  <si>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</si>
  <si>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</si>
  <si>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</si>
  <si>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</si>
  <si>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</si>
  <si>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</si>
  <si>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</si>
  <si>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</si>
  <si>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</si>
  <si>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</si>
  <si>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</si>
  <si>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</si>
  <si>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</si>
  <si>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</si>
  <si>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</si>
  <si>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</si>
  <si>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</si>
  <si>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</si>
  <si>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</si>
  <si>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</si>
  <si>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</si>
  <si>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</si>
  <si>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</si>
  <si>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</si>
  <si>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</si>
  <si>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</si>
  <si>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</si>
  <si>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</si>
  <si>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</si>
  <si>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</si>
  <si>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</si>
  <si>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</si>
  <si>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</si>
  <si>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</si>
  <si>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</si>
  <si>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</si>
  <si>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</si>
  <si>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</si>
  <si>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</si>
  <si>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</si>
  <si>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</si>
  <si>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</si>
  <si>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</si>
  <si>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</si>
  <si>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</si>
  <si>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</si>
  <si>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</si>
  <si>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</si>
  <si>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</si>
  <si>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</si>
  <si>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</si>
  <si>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</si>
  <si>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</si>
  <si>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</si>
  <si>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</si>
  <si>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</si>
  <si>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</si>
  <si>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</si>
  <si>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</si>
  <si>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</si>
  <si>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</si>
  <si>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</si>
  <si>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</si>
  <si>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</si>
  <si>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</si>
  <si>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</si>
  <si>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</si>
  <si>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</si>
  <si>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</si>
  <si>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</si>
  <si>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</si>
  <si>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</si>
  <si>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</si>
  <si>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</si>
  <si>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</si>
  <si>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</si>
  <si>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</si>
  <si>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</si>
  <si>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</si>
  <si>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</si>
  <si>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</si>
  <si>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</si>
  <si>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</si>
  <si>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</si>
  <si>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</si>
  <si>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</si>
  <si>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</si>
  <si>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</si>
  <si>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</si>
  <si>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</si>
  <si>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</si>
  <si>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</si>
  <si>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</si>
  <si>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</si>
  <si>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</si>
  <si>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</si>
  <si>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</si>
  <si>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</si>
  <si>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</si>
  <si>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</si>
  <si>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</si>
  <si>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</si>
  <si>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</si>
  <si>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</si>
  <si>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</si>
  <si>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</si>
  <si>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</si>
  <si>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</si>
  <si>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</si>
  <si>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</si>
  <si>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</si>
  <si>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</si>
  <si>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</si>
  <si>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</si>
  <si>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</si>
  <si>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</si>
  <si>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</si>
  <si>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</si>
  <si>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</si>
  <si>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</si>
  <si>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</si>
  <si>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</si>
  <si>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</si>
  <si>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</si>
  <si>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</si>
  <si>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</si>
  <si>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</si>
  <si>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</si>
  <si>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</si>
  <si>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</si>
  <si>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</si>
  <si>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</si>
  <si>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</si>
  <si>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</si>
  <si>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</si>
  <si>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</si>
  <si>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</si>
  <si>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</si>
  <si>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</si>
  <si>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</si>
  <si>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</si>
  <si>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</si>
  <si>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</si>
  <si>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</si>
  <si>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</si>
  <si>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</si>
  <si>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</si>
  <si>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</si>
  <si>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</si>
  <si>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</si>
  <si>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</si>
  <si>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</si>
  <si>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</si>
  <si>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</si>
  <si>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</si>
  <si>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</si>
  <si>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</si>
  <si>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</si>
  <si>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</si>
  <si>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</si>
  <si>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</si>
  <si>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</si>
  <si>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</si>
  <si>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</si>
  <si>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</si>
  <si>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</si>
  <si>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</si>
  <si>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</si>
  <si>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</si>
  <si>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</si>
  <si>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</si>
  <si>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</si>
  <si>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</si>
  <si>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</si>
  <si>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</si>
  <si>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</si>
  <si>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</si>
  <si>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</si>
  <si>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</si>
  <si>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</si>
  <si>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</si>
  <si>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</si>
  <si>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</si>
  <si>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</si>
  <si>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</si>
  <si>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</si>
  <si>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</si>
  <si>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</si>
  <si>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</si>
  <si>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</si>
  <si>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</si>
  <si>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</si>
  <si>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</si>
  <si>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</si>
  <si>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</si>
  <si>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</si>
  <si>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</si>
  <si>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</si>
  <si>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</si>
  <si>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</si>
  <si>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</si>
  <si>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</si>
  <si>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</si>
  <si>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</si>
  <si>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</si>
  <si>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</si>
  <si>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</si>
  <si>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</si>
  <si>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</si>
  <si>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</si>
  <si>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</si>
  <si>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</si>
  <si>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</si>
  <si>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</si>
  <si>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</si>
  <si>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</si>
  <si>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</si>
  <si>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</si>
  <si>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</si>
  <si>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</si>
  <si>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</si>
  <si>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</si>
  <si>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</si>
  <si>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</si>
  <si>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</si>
  <si>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</si>
  <si>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</si>
  <si>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</si>
  <si>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</si>
  <si>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</si>
  <si>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</si>
  <si>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</si>
  <si>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</si>
  <si>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</si>
  <si>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</si>
  <si>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</si>
  <si>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</si>
  <si>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</si>
  <si>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</si>
  <si>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</si>
  <si>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</si>
  <si>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</si>
  <si>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</si>
  <si>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</si>
  <si>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</si>
  <si>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</si>
  <si>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</si>
  <si>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</si>
  <si>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</si>
  <si>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</si>
  <si>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</si>
  <si>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</si>
  <si>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</si>
  <si>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</si>
  <si>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</si>
  <si>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</si>
  <si>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</si>
  <si>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</si>
  <si>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</si>
  <si>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</si>
  <si>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</si>
  <si>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</si>
  <si>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</si>
  <si>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</si>
  <si>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</si>
  <si>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</si>
  <si>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</si>
  <si>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</si>
  <si>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</si>
  <si>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</si>
  <si>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</si>
  <si>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</si>
  <si>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</si>
  <si>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</si>
  <si>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</si>
  <si>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</si>
  <si>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</si>
  <si>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</si>
  <si>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</si>
  <si>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</si>
  <si>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</si>
  <si>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</si>
  <si>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</si>
  <si>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</si>
  <si>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</si>
  <si>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</si>
  <si>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</si>
  <si>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</si>
  <si>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</si>
  <si>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</si>
  <si>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</si>
  <si>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</si>
  <si>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</si>
  <si>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</si>
  <si>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</si>
  <si>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</si>
  <si>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</si>
  <si>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</si>
  <si>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</si>
  <si>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</si>
  <si>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</si>
  <si>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</si>
  <si>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</si>
  <si>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</si>
  <si>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</si>
  <si>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</si>
  <si>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</si>
  <si>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</si>
  <si>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</si>
  <si>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</si>
  <si>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</si>
  <si>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</si>
  <si>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</si>
  <si>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</si>
  <si>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</si>
  <si>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</si>
  <si>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</si>
  <si>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</si>
  <si>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</si>
  <si>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</si>
  <si>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</si>
  <si>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</si>
  <si>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</si>
  <si>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</si>
  <si>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</si>
  <si>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</si>
  <si>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</si>
  <si>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</si>
  <si>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</si>
  <si>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</si>
  <si>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</si>
  <si>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</si>
  <si>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</si>
  <si>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</si>
  <si>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</si>
  <si>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</si>
  <si>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</si>
  <si>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</si>
  <si>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</si>
  <si>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</si>
  <si>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</si>
  <si>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</si>
  <si>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</si>
  <si>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</si>
  <si>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</si>
  <si>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</si>
  <si>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</si>
  <si>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</si>
  <si>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</si>
  <si>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</si>
  <si>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</si>
  <si>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</si>
  <si>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</si>
  <si>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</si>
  <si>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</si>
  <si>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</si>
  <si>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</si>
  <si>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</si>
  <si>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</si>
  <si>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</si>
  <si>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</si>
  <si>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</si>
  <si>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</si>
  <si>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</si>
  <si>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</si>
  <si>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</si>
  <si>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</si>
  <si>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</si>
  <si>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</si>
  <si>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</si>
  <si>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</si>
  <si>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</si>
  <si>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</si>
  <si>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</si>
  <si>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</si>
  <si>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</si>
  <si>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</si>
  <si>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</si>
  <si>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</si>
  <si>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</si>
  <si>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</si>
  <si>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</si>
  <si>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</si>
  <si>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</si>
  <si>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</si>
  <si>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</si>
  <si>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</si>
  <si>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</si>
  <si>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</si>
  <si>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</si>
  <si>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</si>
  <si>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</si>
  <si>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</si>
  <si>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</si>
  <si>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</si>
  <si>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</si>
  <si>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</si>
  <si>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</si>
  <si>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</si>
  <si>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</si>
  <si>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</si>
  <si>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</si>
  <si>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</si>
  <si>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</si>
  <si>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</si>
  <si>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</si>
  <si>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</si>
  <si>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</si>
  <si>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</si>
  <si>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</si>
  <si>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</si>
  <si>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</si>
  <si>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</si>
  <si>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</si>
  <si>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</si>
  <si>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</si>
  <si>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</si>
  <si>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</si>
  <si>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</si>
  <si>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</si>
  <si>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</si>
  <si>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</si>
  <si>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</si>
  <si>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</si>
  <si>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</si>
  <si>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</si>
  <si>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</si>
  <si>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</si>
  <si>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</si>
  <si>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</si>
  <si>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</si>
  <si>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</si>
  <si>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</si>
  <si>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</si>
  <si>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</si>
  <si>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</si>
  <si>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</si>
  <si>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</si>
  <si>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</si>
  <si>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</si>
  <si>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</si>
  <si>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</si>
  <si>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</si>
  <si>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</si>
  <si>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</si>
  <si>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</si>
  <si>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</si>
  <si>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</si>
  <si>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</si>
  <si>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</si>
  <si>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</si>
  <si>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</si>
  <si>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</si>
  <si>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</si>
  <si>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</si>
  <si>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</si>
  <si>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</si>
  <si>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</si>
  <si>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</si>
  <si>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</si>
  <si>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</si>
  <si>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</si>
  <si>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</si>
  <si>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</si>
  <si>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</si>
  <si>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</si>
  <si>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</si>
  <si>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</si>
  <si>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</si>
  <si>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</si>
  <si>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</si>
  <si>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</si>
  <si>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</si>
  <si>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</si>
  <si>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</si>
  <si>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</si>
  <si>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</si>
  <si>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</si>
  <si>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</si>
  <si>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</si>
  <si>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</si>
  <si>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</si>
  <si>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</si>
  <si>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</si>
  <si>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</si>
  <si>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</si>
  <si>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</si>
  <si>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</si>
  <si>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</si>
  <si>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</si>
  <si>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</si>
  <si>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</si>
  <si>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</si>
  <si>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</si>
  <si>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</si>
  <si>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</si>
  <si>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</si>
  <si>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</si>
  <si>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</si>
  <si>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</si>
  <si>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</si>
  <si>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</si>
  <si>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</si>
  <si>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</si>
  <si>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</si>
  <si>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</si>
  <si>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</si>
  <si>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</si>
  <si>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</si>
  <si>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</si>
  <si>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</si>
  <si>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</si>
  <si>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</si>
  <si>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</si>
  <si>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</si>
  <si>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</si>
  <si>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</si>
  <si>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</si>
  <si>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</si>
  <si>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</si>
  <si>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</si>
  <si>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</si>
  <si>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</si>
  <si>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</si>
  <si>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</si>
  <si>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</si>
  <si>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</si>
  <si>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</si>
  <si>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</si>
  <si>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</si>
  <si>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</si>
  <si>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</si>
  <si>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</si>
  <si>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</si>
  <si>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</si>
  <si>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</si>
  <si>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</si>
  <si>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</si>
  <si>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</si>
  <si>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</si>
  <si>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</si>
  <si>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</si>
  <si>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</si>
  <si>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</si>
  <si>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</si>
  <si>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</si>
  <si>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</si>
  <si>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</si>
  <si>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</si>
  <si>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</si>
  <si>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</si>
  <si>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</si>
  <si>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</si>
  <si>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</si>
  <si>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</si>
  <si>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</si>
  <si>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</si>
  <si>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</si>
  <si>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</si>
  <si>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</si>
  <si>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</si>
  <si>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</si>
  <si>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</si>
  <si>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</si>
  <si>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</si>
  <si>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</si>
  <si>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</si>
  <si>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</si>
  <si>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</si>
  <si>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</si>
  <si>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</si>
  <si>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</si>
  <si>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</si>
  <si>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</si>
  <si>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</si>
  <si>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</si>
  <si>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</si>
  <si>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</si>
  <si>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</si>
  <si>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</si>
  <si>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</si>
  <si>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</si>
  <si>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</si>
  <si>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</si>
  <si>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</si>
  <si>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</si>
  <si>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</si>
  <si>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</si>
  <si>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</si>
  <si>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</si>
  <si>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</si>
  <si>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</si>
  <si>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</si>
  <si>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</si>
  <si>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</si>
  <si>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</si>
  <si>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</si>
  <si>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</si>
  <si>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</si>
  <si>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</si>
  <si>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</si>
  <si>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</si>
  <si>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</si>
  <si>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</si>
  <si>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</si>
  <si>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</si>
  <si>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</si>
  <si>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</si>
  <si>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</si>
  <si>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</si>
  <si>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</si>
  <si>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</si>
  <si>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</si>
  <si>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</si>
  <si>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</si>
  <si>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</si>
  <si>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</si>
  <si>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</si>
  <si>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</si>
  <si>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</si>
  <si>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</si>
  <si>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</si>
  <si>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</si>
  <si>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</si>
  <si>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</si>
  <si>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</si>
  <si>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</si>
  <si>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</si>
  <si>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</si>
  <si>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</si>
  <si>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</si>
  <si>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</si>
  <si>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</si>
  <si>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</si>
  <si>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</si>
  <si>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</si>
  <si>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</si>
  <si>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</si>
  <si>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</si>
  <si>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</si>
  <si>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</si>
  <si>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</si>
  <si>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</si>
  <si>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</si>
  <si>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</si>
  <si>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</si>
  <si>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</si>
  <si>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</si>
  <si>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</si>
  <si>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</si>
  <si>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</si>
  <si>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</si>
  <si>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</si>
  <si>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</si>
  <si>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</si>
  <si>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</si>
  <si>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</si>
  <si>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</si>
  <si>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</si>
  <si>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</si>
  <si>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</si>
  <si>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</si>
  <si>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</si>
  <si>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</si>
  <si>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</si>
  <si>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</si>
  <si>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</si>
  <si>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</si>
  <si>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</si>
  <si>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</si>
  <si>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</si>
  <si>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</si>
  <si>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</si>
  <si>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</si>
  <si>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</si>
  <si>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</si>
  <si>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</si>
  <si>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</si>
  <si>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</si>
  <si>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</si>
  <si>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</si>
  <si>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</si>
  <si>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</si>
  <si>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</si>
  <si>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</si>
  <si>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</si>
  <si>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</si>
  <si>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</si>
  <si>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</si>
  <si>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</si>
  <si>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</si>
  <si>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</si>
  <si>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</si>
  <si>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</si>
  <si>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</si>
  <si>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</si>
  <si>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</si>
  <si>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</si>
  <si>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</si>
  <si>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</si>
  <si>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</si>
  <si>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</si>
  <si>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</si>
  <si>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</si>
  <si>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</si>
  <si>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</si>
  <si>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</si>
  <si>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</si>
  <si>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</si>
  <si>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</si>
  <si>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</si>
  <si>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</si>
  <si>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</si>
  <si>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</si>
  <si>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</si>
  <si>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</si>
  <si>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</si>
  <si>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</si>
  <si>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</si>
  <si>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</si>
  <si>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</si>
  <si>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</si>
  <si>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</si>
  <si>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</si>
  <si>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</si>
  <si>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</si>
  <si>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</si>
  <si>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</si>
  <si>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</si>
  <si>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</si>
  <si>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</si>
  <si>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</si>
  <si>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</si>
  <si>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</si>
  <si>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</si>
  <si>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</si>
  <si>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</si>
  <si>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</si>
  <si>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</si>
  <si>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</si>
  <si>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</si>
  <si>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</si>
  <si>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</si>
  <si>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</si>
  <si>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</si>
  <si>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</si>
  <si>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</si>
  <si>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</si>
  <si>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</si>
  <si>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</si>
  <si>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</si>
  <si>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</si>
  <si>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</si>
  <si>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</si>
  <si>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</si>
  <si>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</si>
  <si>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</si>
  <si>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</si>
  <si>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</si>
  <si>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</si>
  <si>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</si>
  <si>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</si>
  <si>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</si>
  <si>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</si>
  <si>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</si>
  <si>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</si>
  <si>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</si>
  <si>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</si>
  <si>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</si>
  <si>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</si>
  <si>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</si>
  <si>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</si>
  <si>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</si>
  <si>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</si>
  <si>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</si>
  <si>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</si>
  <si>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</si>
  <si>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</si>
  <si>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</si>
  <si>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</si>
  <si>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</si>
  <si>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</si>
  <si>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</si>
  <si>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</si>
  <si>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</si>
  <si>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</si>
  <si>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</si>
  <si>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</si>
  <si>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</si>
  <si>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</si>
  <si>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</si>
  <si>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</si>
  <si>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</si>
  <si>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</si>
  <si>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</si>
  <si>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</si>
  <si>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</si>
  <si>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</si>
  <si>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</si>
  <si>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</si>
  <si>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</si>
  <si>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</si>
  <si>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</si>
  <si>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</si>
  <si>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</si>
  <si>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</si>
  <si>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</si>
  <si>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</si>
  <si>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</si>
  <si>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</si>
  <si>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</si>
  <si>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</si>
  <si>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</si>
  <si>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</si>
  <si>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</si>
  <si>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</si>
  <si>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</si>
  <si>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</si>
  <si>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</si>
  <si>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</si>
  <si>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</si>
  <si>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</si>
  <si>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</si>
  <si>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</si>
  <si>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</si>
  <si>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</si>
  <si>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</si>
  <si>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</si>
  <si>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</si>
  <si>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</si>
  <si>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</si>
  <si>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</si>
  <si>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</si>
  <si>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</si>
  <si>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</si>
  <si>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</si>
  <si>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</si>
  <si>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</si>
  <si>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</si>
  <si>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</si>
  <si>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</si>
  <si>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</si>
  <si>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</si>
  <si>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</si>
  <si>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</si>
  <si>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</si>
  <si>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</si>
  <si>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</si>
  <si>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</si>
  <si>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</si>
  <si>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</si>
  <si>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</si>
  <si>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</si>
  <si>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</si>
  <si>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</si>
  <si>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</si>
  <si>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</si>
  <si>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</si>
  <si>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</si>
  <si>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</si>
  <si>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</si>
  <si>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</si>
  <si>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</si>
  <si>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</si>
  <si>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</si>
  <si>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</si>
  <si>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</si>
  <si>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</si>
  <si>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</si>
  <si>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</si>
  <si>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</si>
  <si>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</si>
  <si>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</si>
  <si>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</si>
  <si>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</si>
  <si>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</si>
  <si>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</si>
  <si>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</si>
  <si>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</si>
  <si>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</si>
  <si>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</si>
  <si>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</si>
  <si>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</si>
  <si>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</si>
  <si>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</si>
  <si>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</si>
  <si>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</si>
  <si>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</si>
  <si>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</si>
  <si>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</si>
  <si>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</si>
  <si>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</si>
  <si>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</si>
  <si>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</si>
  <si>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</si>
  <si>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</si>
  <si>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</si>
  <si>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</si>
  <si>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</si>
  <si>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</si>
  <si>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</si>
  <si>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</si>
  <si>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</si>
  <si>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</si>
  <si>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</si>
  <si>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</si>
  <si>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</si>
  <si>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</si>
  <si>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</si>
  <si>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</si>
  <si>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</si>
  <si>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</si>
  <si>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</si>
  <si>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</si>
  <si>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</si>
  <si>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</si>
  <si>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</si>
  <si>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</si>
  <si>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</si>
  <si>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</si>
  <si>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</si>
  <si>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</si>
  <si>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</si>
  <si>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</si>
  <si>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</si>
  <si>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</si>
  <si>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</si>
  <si>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</si>
  <si>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</si>
  <si>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</si>
  <si>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</si>
  <si>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</si>
  <si>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</si>
  <si>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</si>
  <si>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</si>
  <si>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</si>
  <si>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</si>
  <si>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</si>
  <si>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</si>
  <si>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</si>
  <si>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</si>
  <si>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</si>
  <si>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</si>
  <si>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</si>
  <si>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</si>
  <si>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</si>
  <si>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</si>
  <si>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</si>
  <si>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</si>
  <si>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</si>
  <si>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</si>
  <si>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</si>
  <si>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</si>
  <si>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</si>
  <si>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</si>
  <si>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</si>
  <si>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</si>
  <si>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</si>
  <si>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</si>
  <si>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</si>
  <si>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</si>
  <si>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</si>
  <si>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</si>
  <si>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</si>
  <si>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</si>
  <si>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</si>
  <si>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</si>
  <si>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</si>
  <si>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</si>
  <si>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</si>
  <si>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</si>
  <si>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</si>
  <si>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</si>
  <si>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</si>
  <si>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</si>
  <si>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</si>
  <si>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</si>
  <si>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</si>
  <si>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</si>
  <si>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</si>
  <si>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</si>
  <si>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</si>
  <si>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</si>
  <si>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</si>
  <si>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</si>
  <si>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</si>
  <si>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</si>
  <si>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</si>
  <si>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</si>
  <si>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</si>
  <si>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</si>
  <si>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</si>
  <si>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</si>
  <si>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</si>
  <si>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</si>
  <si>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</si>
  <si>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</si>
  <si>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</si>
  <si>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</si>
  <si>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</si>
  <si>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</si>
  <si>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</si>
  <si>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</si>
  <si>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</si>
  <si>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</si>
  <si>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</si>
  <si>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</si>
  <si>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</si>
  <si>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</si>
  <si>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</si>
  <si>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</si>
  <si>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</si>
  <si>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</si>
  <si>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</si>
  <si>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</si>
  <si>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</si>
  <si>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</si>
  <si>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</si>
  <si>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</si>
  <si>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</si>
  <si>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</si>
  <si>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</si>
  <si>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</si>
  <si>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</si>
  <si>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</si>
  <si>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</si>
  <si>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</si>
  <si>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</si>
  <si>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</si>
  <si>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</si>
  <si>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</si>
  <si>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</si>
  <si>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</si>
  <si>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</si>
  <si>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</si>
  <si>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</si>
  <si>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</si>
  <si>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</si>
  <si>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</si>
  <si>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</si>
  <si>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</si>
  <si>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</si>
  <si>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</si>
  <si>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</si>
  <si>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</si>
  <si>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</si>
  <si>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</si>
  <si>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</si>
  <si>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</si>
  <si>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</si>
  <si>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</si>
  <si>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</si>
  <si>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</si>
  <si>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</si>
  <si>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</si>
  <si>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</si>
  <si>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</si>
  <si>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</si>
  <si>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</si>
  <si>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</si>
  <si>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</si>
  <si>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</si>
  <si>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</si>
  <si>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</si>
  <si>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</si>
  <si>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</si>
  <si>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</si>
  <si>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</si>
  <si>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</si>
  <si>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</si>
  <si>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</si>
  <si>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</si>
  <si>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</si>
  <si>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</si>
  <si>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</si>
  <si>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</si>
  <si>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</si>
  <si>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</si>
  <si>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</si>
  <si>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</si>
  <si>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</si>
  <si>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</si>
  <si>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</si>
  <si>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</si>
  <si>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</si>
  <si>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</si>
  <si>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</si>
  <si>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</si>
  <si>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</si>
  <si>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</si>
  <si>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</si>
  <si>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</si>
  <si>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</si>
  <si>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</si>
  <si>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</si>
  <si>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</si>
  <si>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</si>
  <si>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</si>
  <si>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</si>
  <si>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</si>
  <si>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</si>
  <si>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</si>
  <si>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</si>
  <si>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</si>
  <si>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</si>
  <si>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</si>
  <si>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</si>
  <si>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</si>
  <si>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</si>
  <si>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</si>
  <si>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</si>
  <si>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</si>
  <si>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</si>
  <si>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</si>
  <si>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</si>
  <si>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</si>
  <si>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</si>
  <si>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</si>
  <si>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</si>
  <si>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</si>
  <si>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</si>
  <si>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</si>
  <si>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</si>
  <si>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</si>
  <si>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</si>
  <si>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</si>
  <si>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</si>
  <si>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</si>
  <si>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</si>
  <si>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</si>
  <si>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</si>
  <si>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</si>
  <si>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</si>
  <si>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</si>
  <si>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</si>
  <si>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</si>
  <si>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</si>
  <si>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</si>
  <si>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</si>
  <si>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</si>
  <si>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</si>
  <si>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</si>
  <si>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</si>
  <si>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</si>
  <si>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</si>
  <si>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</si>
  <si>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</si>
  <si>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</si>
  <si>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</si>
  <si>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</si>
  <si>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</si>
  <si>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</si>
  <si>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</si>
  <si>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</si>
  <si>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</si>
  <si>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</si>
  <si>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</si>
  <si>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</si>
  <si>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</si>
  <si>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</si>
  <si>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</si>
  <si>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</si>
  <si>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</si>
  <si>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</si>
  <si>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</si>
  <si>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</si>
  <si>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</si>
  <si>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</si>
  <si>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</si>
  <si>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</si>
  <si>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</si>
  <si>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</si>
  <si>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</si>
  <si>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</si>
  <si>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</si>
  <si>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</si>
  <si>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</si>
  <si>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</si>
  <si>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</si>
  <si>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</si>
  <si>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</si>
  <si>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</si>
  <si>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</si>
  <si>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</si>
  <si>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</si>
  <si>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</si>
  <si>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</si>
  <si>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</si>
  <si>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</si>
  <si>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</si>
  <si>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</si>
  <si>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</si>
  <si>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</si>
  <si>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</si>
  <si>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</si>
  <si>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</si>
  <si>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</si>
  <si>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</si>
  <si>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</si>
  <si>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</si>
  <si>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</si>
  <si>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</si>
  <si>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</si>
  <si>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</si>
  <si>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</si>
  <si>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</si>
  <si>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</si>
  <si>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</si>
  <si>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</si>
  <si>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</si>
  <si>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</si>
  <si>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</si>
  <si>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</si>
  <si>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</si>
  <si>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</si>
  <si>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</si>
  <si>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</si>
  <si>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</si>
  <si>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</si>
  <si>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</si>
  <si>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</si>
  <si>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</si>
  <si>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</si>
  <si>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</si>
  <si>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</si>
  <si>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</si>
  <si>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</si>
  <si>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</si>
  <si>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</si>
  <si>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</si>
  <si>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</si>
  <si>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</si>
  <si>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</si>
  <si>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</si>
  <si>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</si>
  <si>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</si>
  <si>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</si>
  <si>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</si>
  <si>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</si>
  <si>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</si>
  <si>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</si>
  <si>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</si>
  <si>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</si>
  <si>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</si>
  <si>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</si>
  <si>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</si>
  <si>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</si>
  <si>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</si>
  <si>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</si>
  <si>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</si>
  <si>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</si>
  <si>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</si>
  <si>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</si>
  <si>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</si>
  <si>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</si>
  <si>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</si>
  <si>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</si>
  <si>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</si>
  <si>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</si>
  <si>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</si>
  <si>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</si>
  <si>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</si>
  <si>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</si>
  <si>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</si>
  <si>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</si>
  <si>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</si>
  <si>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</si>
  <si>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</si>
  <si>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</si>
  <si>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</si>
  <si>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</si>
  <si>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</si>
  <si>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</si>
  <si>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</si>
  <si>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</si>
  <si>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</si>
  <si>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</si>
  <si>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</si>
  <si>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</si>
  <si>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</si>
  <si>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</si>
  <si>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</si>
  <si>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</si>
  <si>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</si>
  <si>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</si>
  <si>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</si>
  <si>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</si>
  <si>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</si>
  <si>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</si>
  <si>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</si>
  <si>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</si>
  <si>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</si>
  <si>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</si>
  <si>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</si>
  <si>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</si>
  <si>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</si>
  <si>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</si>
  <si>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</si>
  <si>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</si>
  <si>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</si>
  <si>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</si>
  <si>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</si>
  <si>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</si>
  <si>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</si>
  <si>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</si>
  <si>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</si>
  <si>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</si>
  <si>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</si>
  <si>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</si>
  <si>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</si>
  <si>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</si>
  <si>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</si>
  <si>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</si>
  <si>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</si>
  <si>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</si>
  <si>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</si>
  <si>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</si>
  <si>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</si>
  <si>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</si>
  <si>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</si>
  <si>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</si>
  <si>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</si>
  <si>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</si>
  <si>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</si>
  <si>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</si>
  <si>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</si>
  <si>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</si>
  <si>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</si>
  <si>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</si>
  <si>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</si>
  <si>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</si>
  <si>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</si>
  <si>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</si>
  <si>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</si>
  <si>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</si>
  <si>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</si>
  <si>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</si>
  <si>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</si>
  <si>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</si>
  <si>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</si>
  <si>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</si>
  <si>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</si>
  <si>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</si>
  <si>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</si>
  <si>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</si>
  <si>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</si>
  <si>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</si>
  <si>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</si>
  <si>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</si>
  <si>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</si>
  <si>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</si>
  <si>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</si>
  <si>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</si>
  <si>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</si>
  <si>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</si>
  <si>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</si>
  <si>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</si>
  <si>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</si>
  <si>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</si>
  <si>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</si>
  <si>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</si>
  <si>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</si>
  <si>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</si>
  <si>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</si>
  <si>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</si>
  <si>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</si>
  <si>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</si>
  <si>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</si>
  <si>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</si>
  <si>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</si>
  <si>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</si>
  <si>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</si>
  <si>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</si>
  <si>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</si>
  <si>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</si>
  <si>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</si>
  <si>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</si>
  <si>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</si>
  <si>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</si>
  <si>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</si>
  <si>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</si>
  <si>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</si>
  <si>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</si>
  <si>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</si>
  <si>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</si>
  <si>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</si>
  <si>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</si>
  <si>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</si>
  <si>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</si>
  <si>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</si>
  <si>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</si>
  <si>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</si>
  <si>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</si>
  <si>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</si>
  <si>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</si>
  <si>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</si>
  <si>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</si>
  <si>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</si>
  <si>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</si>
  <si>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</si>
  <si>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</si>
  <si>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</si>
  <si>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</si>
  <si>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</si>
  <si>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</si>
  <si>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</si>
  <si>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</si>
  <si>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</si>
  <si>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</si>
  <si>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</si>
  <si>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</si>
  <si>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</si>
  <si>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</si>
  <si>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</si>
  <si>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</si>
  <si>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</si>
  <si>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</si>
  <si>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</si>
  <si>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</si>
  <si>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</si>
  <si>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</si>
  <si>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</si>
  <si>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</si>
  <si>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</si>
  <si>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</si>
  <si>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</si>
  <si>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</si>
  <si>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</si>
  <si>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</si>
  <si>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</si>
  <si>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</si>
  <si>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</si>
  <si>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</si>
  <si>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</si>
  <si>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</si>
  <si>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</si>
  <si>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</si>
  <si>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</si>
  <si>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</si>
  <si>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</si>
  <si>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</si>
  <si>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</si>
  <si>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</si>
  <si>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</si>
  <si>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</si>
  <si>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</si>
  <si>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</si>
  <si>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</si>
  <si>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</si>
  <si>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</si>
  <si>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</si>
  <si>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</si>
  <si>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</si>
  <si>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</si>
  <si>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</si>
  <si>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</si>
  <si>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</si>
  <si>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</si>
  <si>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</si>
  <si>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</si>
  <si>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</si>
  <si>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</si>
  <si>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</si>
  <si>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</si>
  <si>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</si>
  <si>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</si>
  <si>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</si>
  <si>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</si>
  <si>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</si>
  <si>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</si>
  <si>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</si>
  <si>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</si>
  <si>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</si>
  <si>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</si>
  <si>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</si>
  <si>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</si>
  <si>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</si>
  <si>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</si>
  <si>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</si>
  <si>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</si>
  <si>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</si>
  <si>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</si>
  <si>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</si>
  <si>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</si>
  <si>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</si>
  <si>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</si>
  <si>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</si>
  <si>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</si>
  <si>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</si>
  <si>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</si>
  <si>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</si>
  <si>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</si>
  <si>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</si>
  <si>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</si>
  <si>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</si>
  <si>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</si>
  <si>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</si>
  <si>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</si>
  <si>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</si>
  <si>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</si>
  <si>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</si>
  <si>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</si>
  <si>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</si>
  <si>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</si>
  <si>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</si>
  <si>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</si>
  <si>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</si>
  <si>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</si>
  <si>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</si>
  <si>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</si>
  <si>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</si>
  <si>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</si>
  <si>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</si>
  <si>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</si>
  <si>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</si>
  <si>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</si>
  <si>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</si>
  <si>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</si>
  <si>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</si>
  <si>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</si>
  <si>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</si>
  <si>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</si>
  <si>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</si>
  <si>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</si>
  <si>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</si>
  <si>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</si>
  <si>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</si>
  <si>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</si>
  <si>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</si>
  <si>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</si>
  <si>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</si>
  <si>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</si>
  <si>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</si>
  <si>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</si>
  <si>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</si>
  <si>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</si>
  <si>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</si>
  <si>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</si>
  <si>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</si>
  <si>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</si>
  <si>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</si>
  <si>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</si>
  <si>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</si>
  <si>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</si>
  <si>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</si>
  <si>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</si>
  <si>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</si>
  <si>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</si>
  <si>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</si>
  <si>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</si>
  <si>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</si>
  <si>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</si>
  <si>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</si>
  <si>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</si>
  <si>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</si>
  <si>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</si>
  <si>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</si>
  <si>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</si>
  <si>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</si>
  <si>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</si>
  <si>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</si>
  <si>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</si>
  <si>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</si>
  <si>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</si>
  <si>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</si>
  <si>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</si>
  <si>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</si>
  <si>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</si>
  <si>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</si>
  <si>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</si>
  <si>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</si>
  <si>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</si>
  <si>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</si>
  <si>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</si>
  <si>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</si>
  <si>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</si>
  <si>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</si>
  <si>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</si>
  <si>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</si>
  <si>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</si>
  <si>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</si>
  <si>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</si>
  <si>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</si>
  <si>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</si>
  <si>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</si>
  <si>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</si>
  <si>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</si>
  <si>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</si>
  <si>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</si>
  <si>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</si>
  <si>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</si>
  <si>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</si>
  <si>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</si>
  <si>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</si>
  <si>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</si>
  <si>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</si>
  <si>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</si>
  <si>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</si>
  <si>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</si>
  <si>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</si>
  <si>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</si>
  <si>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</si>
  <si>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</si>
  <si>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</si>
  <si>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</si>
  <si>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</si>
  <si>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</si>
  <si>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</si>
  <si>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</si>
  <si>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</si>
  <si>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</si>
  <si>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</si>
  <si>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</si>
  <si>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</si>
  <si>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</si>
  <si>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</si>
  <si>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</si>
  <si>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</si>
  <si>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</si>
  <si>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</si>
  <si>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</si>
  <si>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</si>
  <si>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</si>
  <si>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</si>
  <si>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</si>
  <si>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</si>
  <si>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</si>
  <si>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</si>
  <si>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</si>
  <si>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</si>
  <si>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</si>
  <si>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</si>
  <si>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</si>
  <si>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</si>
  <si>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</si>
  <si>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</si>
  <si>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</si>
  <si>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</si>
  <si>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</si>
  <si>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</si>
  <si>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</si>
  <si>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</si>
  <si>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</si>
  <si>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</si>
  <si>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</si>
  <si>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</si>
  <si>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</si>
  <si>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</si>
  <si>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</si>
  <si>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</si>
  <si>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</si>
  <si>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</si>
  <si>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</si>
  <si>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</si>
  <si>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</si>
  <si>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</si>
  <si>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</si>
  <si>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</si>
  <si>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</si>
  <si>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</si>
  <si>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</si>
  <si>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</si>
  <si>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</si>
  <si>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</si>
  <si>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</si>
  <si>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</si>
  <si>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</si>
  <si>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</si>
  <si>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</si>
  <si>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</si>
  <si>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</si>
  <si>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</si>
  <si>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</si>
  <si>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</si>
  <si>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</si>
  <si>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</si>
  <si>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</si>
  <si>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</si>
  <si>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</si>
  <si>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</si>
  <si>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</si>
  <si>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</si>
  <si>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</si>
  <si>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</si>
  <si>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</si>
  <si>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</si>
  <si>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</si>
  <si>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</si>
  <si>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</si>
  <si>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</si>
  <si>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</si>
  <si>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</si>
  <si>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</si>
  <si>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</si>
  <si>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</si>
  <si>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</si>
  <si>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</si>
  <si>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</si>
  <si>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</si>
  <si>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</si>
  <si>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</si>
  <si>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</si>
  <si>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</si>
  <si>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</si>
  <si>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</si>
  <si>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</si>
  <si>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</si>
  <si>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</si>
  <si>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</si>
  <si>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</si>
  <si>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</si>
  <si>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</si>
  <si>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</si>
  <si>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</si>
  <si>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</si>
  <si>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</si>
  <si>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</si>
  <si>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</si>
  <si>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</si>
  <si>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</si>
  <si>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</si>
  <si>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</si>
  <si>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</si>
  <si>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</si>
  <si>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</si>
  <si>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</si>
  <si>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</si>
  <si>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</si>
  <si>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</si>
  <si>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</si>
  <si>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</si>
  <si>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</si>
  <si>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</si>
  <si>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</si>
  <si>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</si>
  <si>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</si>
  <si>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</si>
  <si>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</si>
  <si>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</si>
  <si>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</si>
  <si>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</si>
  <si>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</si>
  <si>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</si>
  <si>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</si>
  <si>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</si>
  <si>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</si>
  <si>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</si>
  <si>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</si>
  <si>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</si>
  <si>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</si>
  <si>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</si>
  <si>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</si>
  <si>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</si>
  <si>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</si>
  <si>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</si>
  <si>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</si>
  <si>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</si>
  <si>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</si>
  <si>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</si>
  <si>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</si>
  <si>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</si>
  <si>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</si>
  <si>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</si>
  <si>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</si>
  <si>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</si>
  <si>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</si>
  <si>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</si>
  <si>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</si>
  <si>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</si>
  <si>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</si>
  <si>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</si>
  <si>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</si>
  <si>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</si>
  <si>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</si>
  <si>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</si>
  <si>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</si>
  <si>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</si>
  <si>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</si>
  <si>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</si>
  <si>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</si>
  <si>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</si>
  <si>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</si>
  <si>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</si>
  <si>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</si>
  <si>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</si>
  <si>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</si>
  <si>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</si>
  <si>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</si>
  <si>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</si>
  <si>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</si>
  <si>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</si>
  <si>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</si>
  <si>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</si>
  <si>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</si>
  <si>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</si>
  <si>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</si>
  <si>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</si>
  <si>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</si>
  <si>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</si>
  <si>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</si>
  <si>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</si>
  <si>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</si>
  <si>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</si>
  <si>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</si>
  <si>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</si>
  <si>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</si>
  <si>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</si>
  <si>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</si>
  <si>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</si>
  <si>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</si>
  <si>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</si>
  <si>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</si>
  <si>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</si>
  <si>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</si>
  <si>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</si>
  <si>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</si>
  <si>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</si>
  <si>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</si>
  <si>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</si>
  <si>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</si>
  <si>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</si>
  <si>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</si>
  <si>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</si>
  <si>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</si>
  <si>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</si>
  <si>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</si>
  <si>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</si>
  <si>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</si>
  <si>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</si>
  <si>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</si>
  <si>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</si>
  <si>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</si>
  <si>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</si>
  <si>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</si>
  <si>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</si>
  <si>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</si>
  <si>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</si>
  <si>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</si>
  <si>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</si>
  <si>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</si>
  <si>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</si>
  <si>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</si>
  <si>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</si>
  <si>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</si>
  <si>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</si>
  <si>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</si>
  <si>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</si>
  <si>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</si>
  <si>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</si>
  <si>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</si>
  <si>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</si>
  <si>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</si>
  <si>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</si>
  <si>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</si>
  <si>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</si>
  <si>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</si>
  <si>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</si>
  <si>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</si>
  <si>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</si>
  <si>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</si>
  <si>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</si>
  <si>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</si>
  <si>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</si>
  <si>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</si>
  <si>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</si>
  <si>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</si>
  <si>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</si>
  <si>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</si>
  <si>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</si>
  <si>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</si>
  <si>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</si>
  <si>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</si>
  <si>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</si>
  <si>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</si>
  <si>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</si>
  <si>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</si>
  <si>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</si>
  <si>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</si>
  <si>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</si>
  <si>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</si>
  <si>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</si>
  <si>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</si>
  <si>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</si>
  <si>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</si>
  <si>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</si>
  <si>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</si>
  <si>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</si>
  <si>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</si>
  <si>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</si>
  <si>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</si>
  <si>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</si>
  <si>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</si>
  <si>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</si>
  <si>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</si>
  <si>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</si>
  <si>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</si>
  <si>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</si>
  <si>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</si>
  <si>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</si>
  <si>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</si>
  <si>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</si>
  <si>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</si>
  <si>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</si>
  <si>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</si>
  <si>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</si>
  <si>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</si>
  <si>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</si>
  <si>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</si>
  <si>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</si>
  <si>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</si>
  <si>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</si>
  <si>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</si>
  <si>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</si>
  <si>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</si>
  <si>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</si>
  <si>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</si>
  <si>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</si>
  <si>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</si>
  <si>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</si>
  <si>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</si>
  <si>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</si>
  <si>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</si>
  <si>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</si>
  <si>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</si>
  <si>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</si>
  <si>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</si>
  <si>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</si>
  <si>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</si>
  <si>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</si>
  <si>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</si>
  <si>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</si>
  <si>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</si>
  <si>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</si>
  <si>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</si>
  <si>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</si>
  <si>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</si>
  <si>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</si>
  <si>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</si>
  <si>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</si>
  <si>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</si>
  <si>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</si>
  <si>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</si>
  <si>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</si>
  <si>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</si>
  <si>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</si>
  <si>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</si>
  <si>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</si>
  <si>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</si>
  <si>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</si>
  <si>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</si>
  <si>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</si>
  <si>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</si>
  <si>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</si>
  <si>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</si>
  <si>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</si>
  <si>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</si>
  <si>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</si>
  <si>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</si>
  <si>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</si>
  <si>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</si>
  <si>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</si>
  <si>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</si>
  <si>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</si>
  <si>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</si>
  <si>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</si>
  <si>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</si>
  <si>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</si>
  <si>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</si>
  <si>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</si>
  <si>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</si>
  <si>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</si>
  <si>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</si>
  <si>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</si>
  <si>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</si>
  <si>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</si>
  <si>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</si>
  <si>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</si>
  <si>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</si>
  <si>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</si>
  <si>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</si>
  <si>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</si>
  <si>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</si>
  <si>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</si>
  <si>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</si>
  <si>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</si>
  <si>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</si>
  <si>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</si>
  <si>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</si>
  <si>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</si>
  <si>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</si>
  <si>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</si>
  <si>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</si>
  <si>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</si>
  <si>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</si>
  <si>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</si>
  <si>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</si>
  <si>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</si>
  <si>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</si>
  <si>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</si>
  <si>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</si>
  <si>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</si>
  <si>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</si>
  <si>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</si>
  <si>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</si>
  <si>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</si>
  <si>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</si>
  <si>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</si>
  <si>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</si>
  <si>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</si>
  <si>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</si>
  <si>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</si>
  <si>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</si>
  <si>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</si>
  <si>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</si>
  <si>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</si>
  <si>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</si>
  <si>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</si>
  <si>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</si>
  <si>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</si>
  <si>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</si>
  <si>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</si>
  <si>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</si>
  <si>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</si>
  <si>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</si>
  <si>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</si>
  <si>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</si>
  <si>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</si>
  <si>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</si>
  <si>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</si>
  <si>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</si>
  <si>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</si>
  <si>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</si>
  <si>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</si>
  <si>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</si>
  <si>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</si>
  <si>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</si>
  <si>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</si>
  <si>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</si>
  <si>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</si>
  <si>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</si>
  <si>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</si>
  <si>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</si>
  <si>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</si>
  <si>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</si>
  <si>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</si>
  <si>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</si>
  <si>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</si>
  <si>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</si>
  <si>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</si>
  <si>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</si>
  <si>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</si>
  <si>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</si>
  <si>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</si>
  <si>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</si>
  <si>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</si>
  <si>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</si>
  <si>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</si>
  <si>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</si>
  <si>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</si>
  <si>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</si>
  <si>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</si>
  <si>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</si>
  <si>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</si>
  <si>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</si>
  <si>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</si>
  <si>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</si>
  <si>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</si>
  <si>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</si>
  <si>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</si>
  <si>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</si>
  <si>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</si>
  <si>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</si>
  <si>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</si>
  <si>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</si>
  <si>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</si>
  <si>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</si>
  <si>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</si>
  <si>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</si>
  <si>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</si>
  <si>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</si>
  <si>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</si>
  <si>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</si>
  <si>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</si>
  <si>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</si>
  <si>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</si>
  <si>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</si>
  <si>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</si>
  <si>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</si>
  <si>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</si>
  <si>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</si>
  <si>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</si>
  <si>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</si>
  <si>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</si>
  <si>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</si>
  <si>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</si>
  <si>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</si>
  <si>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</si>
  <si>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</si>
  <si>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</si>
  <si>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</si>
  <si>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</si>
  <si>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</si>
  <si>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</si>
  <si>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</si>
  <si>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</si>
  <si>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</si>
  <si>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</si>
  <si>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</si>
  <si>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</si>
  <si>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</si>
  <si>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</si>
  <si>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</si>
  <si>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</si>
  <si>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</si>
  <si>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</si>
  <si>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</si>
  <si>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</si>
  <si>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</si>
  <si>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</si>
  <si>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</si>
  <si>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</si>
  <si>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</si>
  <si>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</si>
  <si>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</si>
  <si>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</si>
  <si>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</si>
  <si>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</si>
  <si>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</si>
  <si>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</si>
  <si>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</si>
  <si>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</si>
  <si>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</si>
  <si>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</si>
  <si>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</si>
  <si>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</si>
  <si>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</si>
  <si>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</si>
  <si>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</si>
  <si>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</si>
  <si>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</si>
  <si>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</si>
  <si>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</si>
  <si>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</si>
  <si>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</si>
  <si>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</si>
  <si>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</si>
  <si>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</si>
  <si>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</si>
  <si>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</si>
  <si>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</si>
  <si>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</si>
  <si>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</si>
  <si>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</si>
  <si>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</si>
  <si>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</si>
  <si>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</si>
  <si>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</si>
  <si>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</si>
  <si>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</si>
  <si>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</si>
  <si>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</si>
  <si>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</si>
  <si>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</si>
  <si>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</si>
  <si>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</si>
  <si>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</si>
  <si>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</si>
  <si>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</si>
  <si>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</si>
  <si>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</si>
  <si>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</si>
  <si>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</si>
  <si>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</si>
  <si>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</si>
  <si>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</si>
  <si>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</si>
  <si>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</si>
  <si>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</si>
  <si>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</si>
  <si>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</si>
  <si>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</si>
  <si>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</si>
  <si>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</si>
  <si>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</si>
  <si>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</si>
  <si>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</si>
  <si>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</si>
  <si>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</si>
  <si>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</si>
  <si>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</si>
  <si>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</si>
  <si>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</si>
  <si>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</si>
  <si>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</si>
  <si>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</si>
  <si>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</si>
  <si>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</si>
  <si>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</si>
  <si>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</si>
  <si>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</si>
  <si>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</si>
  <si>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</si>
  <si>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</si>
  <si>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</si>
  <si>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</si>
  <si>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</si>
  <si>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</si>
  <si>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</si>
  <si>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</si>
  <si>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</si>
  <si>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</si>
  <si>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</si>
  <si>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</si>
  <si>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</si>
  <si>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</si>
  <si>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</si>
  <si>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</si>
  <si>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</si>
  <si>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</si>
  <si>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</si>
  <si>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</si>
  <si>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</si>
  <si>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</si>
  <si>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</si>
  <si>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</si>
  <si>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</si>
  <si>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</si>
  <si>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</si>
  <si>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</si>
  <si>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</si>
  <si>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</si>
  <si>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</si>
  <si>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</si>
  <si>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</si>
  <si>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</si>
  <si>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</si>
  <si>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</si>
  <si>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</si>
  <si>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</si>
  <si>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</si>
  <si>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</si>
  <si>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</si>
  <si>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</si>
  <si>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</si>
  <si>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</si>
  <si>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</si>
  <si>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</si>
  <si>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</si>
  <si>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</si>
  <si>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</si>
  <si>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</si>
  <si>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</si>
  <si>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</si>
  <si>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</si>
  <si>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</si>
  <si>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</si>
  <si>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</si>
  <si>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</si>
  <si>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</si>
  <si>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</si>
  <si>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</si>
  <si>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</si>
  <si>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</si>
  <si>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</si>
  <si>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</si>
  <si>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</si>
  <si>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</si>
  <si>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</si>
  <si>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</si>
  <si>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</si>
  <si>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</si>
  <si>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</si>
  <si>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</si>
  <si>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</si>
  <si>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</si>
  <si>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</si>
  <si>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</si>
  <si>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</si>
  <si>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</si>
  <si>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</si>
  <si>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</si>
  <si>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</si>
  <si>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</si>
  <si>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</si>
  <si>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</si>
  <si>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</si>
  <si>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</si>
  <si>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</si>
  <si>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</si>
  <si>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</si>
  <si>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</si>
  <si>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</si>
  <si>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</si>
  <si>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</si>
  <si>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</si>
  <si>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</si>
  <si>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</si>
  <si>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</si>
  <si>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</si>
  <si>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</si>
  <si>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</si>
  <si>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</si>
  <si>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</si>
  <si>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</si>
  <si>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</si>
  <si>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</si>
  <si>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</si>
  <si>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</si>
  <si>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</si>
  <si>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</si>
  <si>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</si>
  <si>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</si>
  <si>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</si>
  <si>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</si>
  <si>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</si>
  <si>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</si>
  <si>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</si>
  <si>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</si>
  <si>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</si>
  <si>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</si>
  <si>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</si>
  <si>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</si>
  <si>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</si>
  <si>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</si>
  <si>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</si>
  <si>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</si>
  <si>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</si>
  <si>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</si>
  <si>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</si>
  <si>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</si>
  <si>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</si>
  <si>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</si>
  <si>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</si>
  <si>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</si>
  <si>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</si>
  <si>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</si>
  <si>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</si>
  <si>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</si>
  <si>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</si>
  <si>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</si>
  <si>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</si>
  <si>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</si>
  <si>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</si>
  <si>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</si>
  <si>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</si>
  <si>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</si>
  <si>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</si>
  <si>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</si>
  <si>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</si>
  <si>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</si>
  <si>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</si>
  <si>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</si>
  <si>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</si>
  <si>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</si>
  <si>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</si>
  <si>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</si>
  <si>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</si>
  <si>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</si>
  <si>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</si>
  <si>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</si>
  <si>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</si>
  <si>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</si>
  <si>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</si>
  <si>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</si>
  <si>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</si>
  <si>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</si>
  <si>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</si>
  <si>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</si>
  <si>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</si>
  <si>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</si>
  <si>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</si>
  <si>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</si>
  <si>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</si>
  <si>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</si>
  <si>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</si>
  <si>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</si>
  <si>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</si>
  <si>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</si>
  <si>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</si>
  <si>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</si>
  <si>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</si>
  <si>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</si>
  <si>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</si>
  <si>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</si>
  <si>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</si>
  <si>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</si>
  <si>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</si>
  <si>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</si>
  <si>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</si>
  <si>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</si>
  <si>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</si>
  <si>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</si>
  <si>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</si>
  <si>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</si>
  <si>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</si>
  <si>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</si>
  <si>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</si>
  <si>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</si>
  <si>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</si>
  <si>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</si>
  <si>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</si>
  <si>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</si>
  <si>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</si>
  <si>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</si>
  <si>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</si>
  <si>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</si>
  <si>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</si>
  <si>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</si>
  <si>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</si>
  <si>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</si>
  <si>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</si>
  <si>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</si>
  <si>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</si>
  <si>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</si>
  <si>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</si>
  <si>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</si>
  <si>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</si>
  <si>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</si>
  <si>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</si>
  <si>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</si>
  <si>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</si>
  <si>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</si>
  <si>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</si>
  <si>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</si>
  <si>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</si>
  <si>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</si>
  <si>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</si>
  <si>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</si>
  <si>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</si>
  <si>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</si>
  <si>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</si>
  <si>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</si>
  <si>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</si>
  <si>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</si>
  <si>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</si>
  <si>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</si>
  <si>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</si>
  <si>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</si>
  <si>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</si>
  <si>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</si>
  <si>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</si>
  <si>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</si>
  <si>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</si>
  <si>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</si>
  <si>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</si>
  <si>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</si>
  <si>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</si>
  <si>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</si>
  <si>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</si>
  <si>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</si>
  <si>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</si>
  <si>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</si>
  <si>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</si>
  <si>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</si>
  <si>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</si>
  <si>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</si>
  <si>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</si>
  <si>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</si>
  <si>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</si>
  <si>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</si>
  <si>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</si>
  <si>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</si>
  <si>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</si>
  <si>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</si>
  <si>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</si>
  <si>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</si>
  <si>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</si>
  <si>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</si>
  <si>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</si>
  <si>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</si>
  <si>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</si>
  <si>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</si>
  <si>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</si>
  <si>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</si>
  <si>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</si>
  <si>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</si>
  <si>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</si>
  <si>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</si>
  <si>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</si>
  <si>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</si>
  <si>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</si>
  <si>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</si>
  <si>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</si>
  <si>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</si>
  <si>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</si>
  <si>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</si>
  <si>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</si>
  <si>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</si>
  <si>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</si>
  <si>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</si>
  <si>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</si>
  <si>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</si>
  <si>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</si>
  <si>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</si>
  <si>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</si>
  <si>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</si>
  <si>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</si>
  <si>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</si>
  <si>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</si>
  <si>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</si>
  <si>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</si>
  <si>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</si>
  <si>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</si>
  <si>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</si>
  <si>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</si>
  <si>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</si>
  <si>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</si>
  <si>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</si>
  <si>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</si>
  <si>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</si>
  <si>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</si>
  <si>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</si>
  <si>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</si>
  <si>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</si>
  <si>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</si>
  <si>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</si>
  <si>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</si>
  <si>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</si>
  <si>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</si>
  <si>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</si>
  <si>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</si>
  <si>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</si>
  <si>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</si>
  <si>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</si>
  <si>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</si>
  <si>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</si>
  <si>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</si>
  <si>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</si>
  <si>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</si>
  <si>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</si>
  <si>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</si>
  <si>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</si>
  <si>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</si>
  <si>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</si>
  <si>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</si>
  <si>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</si>
  <si>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</si>
  <si>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</si>
  <si>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</si>
  <si>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</si>
  <si>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</si>
  <si>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</si>
  <si>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</si>
  <si>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</si>
  <si>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</si>
  <si>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</si>
  <si>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</si>
  <si>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</si>
  <si>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</si>
  <si>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</si>
  <si>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</si>
  <si>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</si>
  <si>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</si>
  <si>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</si>
  <si>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</si>
  <si>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</si>
  <si>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</si>
  <si>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</si>
  <si>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</si>
  <si>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</si>
  <si>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</si>
  <si>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</si>
  <si>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</si>
  <si>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</si>
  <si>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</si>
  <si>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</si>
  <si>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</si>
  <si>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</si>
  <si>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</si>
  <si>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</si>
  <si>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</si>
  <si>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</si>
  <si>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</si>
  <si>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</si>
  <si>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</si>
  <si>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</si>
  <si>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</si>
  <si>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</si>
  <si>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</si>
  <si>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</si>
  <si>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</si>
  <si>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</si>
  <si>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</si>
  <si>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</si>
  <si>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</si>
  <si>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</si>
  <si>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</si>
  <si>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</si>
  <si>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</si>
  <si>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</si>
  <si>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</si>
  <si>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</si>
  <si>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</si>
  <si>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</si>
  <si>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</si>
  <si>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</si>
  <si>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</si>
  <si>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</si>
  <si>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</si>
  <si>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</si>
  <si>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</si>
  <si>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</si>
  <si>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</si>
  <si>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</si>
  <si>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</si>
  <si>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</si>
  <si>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</si>
  <si>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</si>
  <si>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</si>
  <si>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</si>
  <si>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</si>
  <si>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</si>
  <si>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</si>
  <si>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</si>
  <si>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</si>
  <si>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</si>
  <si>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</si>
  <si>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</si>
  <si>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</si>
  <si>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</si>
  <si>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</si>
  <si>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</si>
  <si>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</si>
  <si>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</si>
  <si>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</si>
  <si>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</si>
  <si>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</si>
  <si>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</si>
  <si>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</si>
  <si>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</si>
  <si>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</si>
  <si>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</si>
  <si>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</si>
  <si>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</si>
  <si>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</si>
  <si>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</si>
  <si>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</si>
  <si>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</si>
  <si>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</si>
  <si>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</si>
  <si>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</si>
  <si>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</si>
  <si>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</si>
  <si>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</si>
  <si>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</si>
  <si>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</si>
  <si>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</si>
  <si>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</si>
  <si>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</si>
  <si>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</si>
  <si>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</si>
  <si>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</si>
  <si>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</si>
  <si>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</si>
  <si>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</si>
  <si>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</si>
  <si>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</si>
  <si>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</si>
  <si>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</si>
  <si>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</si>
  <si>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</si>
  <si>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</si>
  <si>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</si>
  <si>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</si>
  <si>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</si>
  <si>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</si>
  <si>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</si>
  <si>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</si>
  <si>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</si>
  <si>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</si>
  <si>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</si>
  <si>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</si>
  <si>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</si>
  <si>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</si>
  <si>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</si>
  <si>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</si>
  <si>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</si>
  <si>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</si>
  <si>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</si>
  <si>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</si>
  <si>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</si>
  <si>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</si>
  <si>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</si>
  <si>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</si>
  <si>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</si>
  <si>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</si>
  <si>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</si>
  <si>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</si>
  <si>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</si>
  <si>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</si>
  <si>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</si>
  <si>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</si>
  <si>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</si>
  <si>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</si>
  <si>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</si>
  <si>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</si>
  <si>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</si>
  <si>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</si>
  <si>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</si>
  <si>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</si>
  <si>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</si>
  <si>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</si>
  <si>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</si>
  <si>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</si>
  <si>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</si>
  <si>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</si>
  <si>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</si>
  <si>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</si>
  <si>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</si>
  <si>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</si>
  <si>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</si>
  <si>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</si>
  <si>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</si>
  <si>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</si>
  <si>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</si>
  <si>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</si>
  <si>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</si>
  <si>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</si>
  <si>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</si>
  <si>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</si>
  <si>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</si>
  <si>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</si>
  <si>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</si>
  <si>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</si>
  <si>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</si>
  <si>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</si>
  <si>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</si>
  <si>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</si>
  <si>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</si>
  <si>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</si>
  <si>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</si>
  <si>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</si>
  <si>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</si>
  <si>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</si>
  <si>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</si>
  <si>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</si>
  <si>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</si>
  <si>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</si>
  <si>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</si>
  <si>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</si>
  <si>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</si>
  <si>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</si>
  <si>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</si>
  <si>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</si>
  <si>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</si>
  <si>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</si>
  <si>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</si>
  <si>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</si>
  <si>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</si>
  <si>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</si>
  <si>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</si>
  <si>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</si>
  <si>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</si>
  <si>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</si>
  <si>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</si>
  <si>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</si>
  <si>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</si>
  <si>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</si>
  <si>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</si>
  <si>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</si>
  <si>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</si>
  <si>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</si>
  <si>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</si>
  <si>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</si>
  <si>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</si>
  <si>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</si>
  <si>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</si>
  <si>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</si>
  <si>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</si>
  <si>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</si>
  <si>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</si>
  <si>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</si>
  <si>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</si>
  <si>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</si>
  <si>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</si>
  <si>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</si>
  <si>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</si>
  <si>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</si>
  <si>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</si>
  <si>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</si>
  <si>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</si>
  <si>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</si>
  <si>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</si>
  <si>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</si>
  <si>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</si>
  <si>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</si>
  <si>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</si>
  <si>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</si>
  <si>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</si>
  <si>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</si>
  <si>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</si>
  <si>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</si>
  <si>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</si>
  <si>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</si>
  <si>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</si>
  <si>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</si>
  <si>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</si>
  <si>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</si>
  <si>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</si>
  <si>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</si>
  <si>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</si>
  <si>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</si>
  <si>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</si>
  <si>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</si>
  <si>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</si>
  <si>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</si>
  <si>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</si>
  <si>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</si>
  <si>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</si>
  <si>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</si>
  <si>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</si>
  <si>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</si>
  <si>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</si>
  <si>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</si>
  <si>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</si>
  <si>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</si>
  <si>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</si>
  <si>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</si>
  <si>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</si>
  <si>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</si>
  <si>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</si>
  <si>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</si>
  <si>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</si>
  <si>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</si>
  <si>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</si>
  <si>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</si>
  <si>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</si>
  <si>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</si>
  <si>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</si>
  <si>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</si>
  <si>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</si>
  <si>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</si>
  <si>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</si>
  <si>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</si>
  <si>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</si>
  <si>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</si>
  <si>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</si>
  <si>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</si>
  <si>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</si>
  <si>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</si>
  <si>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</si>
  <si>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</si>
  <si>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</si>
  <si>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</si>
  <si>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</si>
  <si>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</si>
  <si>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</si>
  <si>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</si>
  <si>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</si>
  <si>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</si>
  <si>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</si>
  <si>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</si>
  <si>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</si>
  <si>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</si>
  <si>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</si>
  <si>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</si>
  <si>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</si>
  <si>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</si>
  <si>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</si>
  <si>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</si>
  <si>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</si>
  <si>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</si>
  <si>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</si>
  <si>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</si>
  <si>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</si>
  <si>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</si>
  <si>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</si>
  <si>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</si>
  <si>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</si>
  <si>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</si>
  <si>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</si>
  <si>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</si>
  <si>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</si>
  <si>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</si>
  <si>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</si>
  <si>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</si>
  <si>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</si>
  <si>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</si>
  <si>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</si>
  <si>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</si>
  <si>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</si>
  <si>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</si>
  <si>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</si>
  <si>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</si>
  <si>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</si>
  <si>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</si>
  <si>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</si>
  <si>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</si>
  <si>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</si>
  <si>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</si>
  <si>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</si>
  <si>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</si>
  <si>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</si>
  <si>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</si>
  <si>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</si>
  <si>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</si>
  <si>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</si>
  <si>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</si>
  <si>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</si>
  <si>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</si>
  <si>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</si>
  <si>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</si>
  <si>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</si>
  <si>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</si>
  <si>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</si>
  <si>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</si>
  <si>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</si>
  <si>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</si>
  <si>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</si>
  <si>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</si>
  <si>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</si>
  <si>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</si>
  <si>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</si>
  <si>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</si>
  <si>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</si>
  <si>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</si>
  <si>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</si>
  <si>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</si>
  <si>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</si>
  <si>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</si>
  <si>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</si>
  <si>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</si>
  <si>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</si>
  <si>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</si>
  <si>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</si>
  <si>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</si>
  <si>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</si>
  <si>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</si>
  <si>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</si>
  <si>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</si>
  <si>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</si>
  <si>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</si>
  <si>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</si>
  <si>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</si>
  <si>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</si>
  <si>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</si>
  <si>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</si>
  <si>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</si>
  <si>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</si>
  <si>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</si>
  <si>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</si>
  <si>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</si>
  <si>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</si>
  <si>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</si>
  <si>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</si>
  <si>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</si>
  <si>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</si>
  <si>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</si>
  <si>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</si>
  <si>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</si>
  <si>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</si>
  <si>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</si>
  <si>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</si>
  <si>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</si>
  <si>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</si>
  <si>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</si>
  <si>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</si>
  <si>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</si>
  <si>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</si>
  <si>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</si>
  <si>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</si>
  <si>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</si>
  <si>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</si>
  <si>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</si>
  <si>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</si>
  <si>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</si>
  <si>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</si>
  <si>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</si>
  <si>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</si>
  <si>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</si>
  <si>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</si>
  <si>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</si>
  <si>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</si>
  <si>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</si>
  <si>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</si>
  <si>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</si>
  <si>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</si>
  <si>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</si>
  <si>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</si>
  <si>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</si>
  <si>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</si>
  <si>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</si>
  <si>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</si>
  <si>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</si>
  <si>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</si>
  <si>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</si>
  <si>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</si>
  <si>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</si>
  <si>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</si>
  <si>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</si>
  <si>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</si>
  <si>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</si>
  <si>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</si>
  <si>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</si>
  <si>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</si>
  <si>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</si>
  <si>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</si>
  <si>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</si>
  <si>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</si>
  <si>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</si>
  <si>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</si>
  <si>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</si>
  <si>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</si>
  <si>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</si>
  <si>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</si>
  <si>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</si>
  <si>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</si>
  <si>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</si>
  <si>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</si>
  <si>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</si>
  <si>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</si>
  <si>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</si>
  <si>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</si>
  <si>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</si>
  <si>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</si>
  <si>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</si>
  <si>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</si>
  <si>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</si>
  <si>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</si>
  <si>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</si>
  <si>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</si>
  <si>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</si>
  <si>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</si>
  <si>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</si>
  <si>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</si>
  <si>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</si>
  <si>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</si>
  <si>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</si>
  <si>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</si>
  <si>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</si>
  <si>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</si>
  <si>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</si>
  <si>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</si>
  <si>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</si>
  <si>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</si>
  <si>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</si>
  <si>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</si>
  <si>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</si>
  <si>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</si>
  <si>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</si>
  <si>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</si>
  <si>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</si>
  <si>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</si>
  <si>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</si>
  <si>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</si>
  <si>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</si>
  <si>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</si>
  <si>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</si>
  <si>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</si>
  <si>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</si>
  <si>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</si>
  <si>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</si>
  <si>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</si>
  <si>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</si>
  <si>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</si>
  <si>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</si>
  <si>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</si>
  <si>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</si>
  <si>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</si>
  <si>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</si>
  <si>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</si>
  <si>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</si>
  <si>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</si>
  <si>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</si>
  <si>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</si>
  <si>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</si>
  <si>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</si>
  <si>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</si>
  <si>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</si>
  <si>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</si>
  <si>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</si>
  <si>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</si>
  <si>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</si>
  <si>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</si>
  <si>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</si>
  <si>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</si>
  <si>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</si>
  <si>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</si>
  <si>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</si>
  <si>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</si>
  <si>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</si>
  <si>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</si>
  <si>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</si>
  <si>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</si>
  <si>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</si>
  <si>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</si>
  <si>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</si>
  <si>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</si>
  <si>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</si>
  <si>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</si>
  <si>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</si>
  <si>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</si>
  <si>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</si>
  <si>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</si>
  <si>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</si>
  <si>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</si>
  <si>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</si>
  <si>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</si>
  <si>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</si>
  <si>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</si>
  <si>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</si>
  <si>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</si>
  <si>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</si>
  <si>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</si>
  <si>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</si>
  <si>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</si>
  <si>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</si>
  <si>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</si>
  <si>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</si>
  <si>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</si>
  <si>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</si>
  <si>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</si>
  <si>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</si>
  <si>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</si>
  <si>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</si>
  <si>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</si>
  <si>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</si>
  <si>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</si>
  <si>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</si>
  <si>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</si>
  <si>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</si>
  <si>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</si>
  <si>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</si>
  <si>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</si>
  <si>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</si>
  <si>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</si>
  <si>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</si>
  <si>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</si>
  <si>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</si>
  <si>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</si>
  <si>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</si>
  <si>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</si>
  <si>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</si>
  <si>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</si>
  <si>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</si>
  <si>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</si>
  <si>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</si>
  <si>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</si>
  <si>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</si>
  <si>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</si>
  <si>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</si>
  <si>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</si>
  <si>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</si>
  <si>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</si>
  <si>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</si>
  <si>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</si>
  <si>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</si>
  <si>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</si>
  <si>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</si>
  <si>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</si>
  <si>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</si>
  <si>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</si>
  <si>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</si>
  <si>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</si>
  <si>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</si>
  <si>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</si>
  <si>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</si>
  <si>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</si>
  <si>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</si>
  <si>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</si>
  <si>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</si>
  <si>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</si>
  <si>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</si>
  <si>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</si>
  <si>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</si>
  <si>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</si>
  <si>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</si>
  <si>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</si>
  <si>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</si>
  <si>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</si>
  <si>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</si>
  <si>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</si>
  <si>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</si>
  <si>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</si>
  <si>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</si>
  <si>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</si>
  <si>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</si>
  <si>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</si>
  <si>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</si>
  <si>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</si>
  <si>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</si>
  <si>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</si>
  <si>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</si>
  <si>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</si>
  <si>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</si>
  <si>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</si>
  <si>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</si>
  <si>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</si>
  <si>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</si>
  <si>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</si>
  <si>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</si>
  <si>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</si>
  <si>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</si>
  <si>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</si>
  <si>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</si>
  <si>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</si>
  <si>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</si>
  <si>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</si>
  <si>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</si>
  <si>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</si>
  <si>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</si>
  <si>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</si>
  <si>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</si>
  <si>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</si>
  <si>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</si>
  <si>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</si>
  <si>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</si>
  <si>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</si>
  <si>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</si>
  <si>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</si>
  <si>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</si>
  <si>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</si>
  <si>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</si>
  <si>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</si>
  <si>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</si>
  <si>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</si>
  <si>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</si>
  <si>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</si>
  <si>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</si>
  <si>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</si>
  <si>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</si>
  <si>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</si>
  <si>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</si>
  <si>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</si>
  <si>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</si>
  <si>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</si>
  <si>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</si>
  <si>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</si>
  <si>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</si>
  <si>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</si>
  <si>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</si>
  <si>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</si>
  <si>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</si>
  <si>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</si>
  <si>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</si>
  <si>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</si>
  <si>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</si>
  <si>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</si>
  <si>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</si>
  <si>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</si>
  <si>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</si>
  <si>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</si>
  <si>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</si>
  <si>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</si>
  <si>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</si>
  <si>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</si>
  <si>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</si>
  <si>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</si>
  <si>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</si>
  <si>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</si>
  <si>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</si>
  <si>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</si>
  <si>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</si>
  <si>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</si>
  <si>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</si>
  <si>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</si>
  <si>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</si>
  <si>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</si>
  <si>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</si>
  <si>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</si>
  <si>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</si>
  <si>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</si>
  <si>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</si>
  <si>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</si>
  <si>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</si>
  <si>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</si>
  <si>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</si>
  <si>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</si>
  <si>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</si>
  <si>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</si>
  <si>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</si>
  <si>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</si>
  <si>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</si>
  <si>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</si>
  <si>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</si>
  <si>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</si>
  <si>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</si>
  <si>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</si>
  <si>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</si>
  <si>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</si>
  <si>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</si>
  <si>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</si>
  <si>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</si>
  <si>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</si>
  <si>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</si>
  <si>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</si>
  <si>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</si>
  <si>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</si>
  <si>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</si>
  <si>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</si>
  <si>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</si>
  <si>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</si>
  <si>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</si>
  <si>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</si>
  <si>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</si>
  <si>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</si>
  <si>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</si>
  <si>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</si>
  <si>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</si>
  <si>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</si>
  <si>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</si>
  <si>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</si>
  <si>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</si>
  <si>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</si>
  <si>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</si>
  <si>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</si>
  <si>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</si>
  <si>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</si>
  <si>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</si>
  <si>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</si>
  <si>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</si>
  <si>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</si>
  <si>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</si>
  <si>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</si>
  <si>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</si>
  <si>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</si>
  <si>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</si>
  <si>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</si>
  <si>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</si>
  <si>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</si>
  <si>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</si>
  <si>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</si>
  <si>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</si>
  <si>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</si>
  <si>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</si>
  <si>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</si>
  <si>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</si>
  <si>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</si>
  <si>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</si>
  <si>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</si>
  <si>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</si>
  <si>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</si>
  <si>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</si>
  <si>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</si>
  <si>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</si>
  <si>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</si>
  <si>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</si>
  <si>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</si>
  <si>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</si>
  <si>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</si>
  <si>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</si>
  <si>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</si>
  <si>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</si>
  <si>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</si>
  <si>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</si>
  <si>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</si>
  <si>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</si>
  <si>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</si>
  <si>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</si>
  <si>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</si>
  <si>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</si>
  <si>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</si>
  <si>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</si>
  <si>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</si>
  <si>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</si>
  <si>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</si>
  <si>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</si>
  <si>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</si>
  <si>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</si>
  <si>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</si>
  <si>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</si>
  <si>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</si>
  <si>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</si>
  <si>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</si>
  <si>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</si>
  <si>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</si>
  <si>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</si>
  <si>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</si>
  <si>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</si>
  <si>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</si>
  <si>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</si>
  <si>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</si>
  <si>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</si>
  <si>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</si>
  <si>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</si>
  <si>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</si>
  <si>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</si>
  <si>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</si>
  <si>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</si>
  <si>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</si>
  <si>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</si>
  <si>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</si>
  <si>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</si>
  <si>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</si>
  <si>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</si>
  <si>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</si>
  <si>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</si>
  <si>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</si>
  <si>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</si>
  <si>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</si>
  <si>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</si>
  <si>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</si>
  <si>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</si>
  <si>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</si>
  <si>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</si>
  <si>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</si>
  <si>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</si>
  <si>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</si>
  <si>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</si>
  <si>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</si>
  <si>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</si>
  <si>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</si>
  <si>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</si>
  <si>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</si>
  <si>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</si>
  <si>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</si>
  <si>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</si>
  <si>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</si>
  <si>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</si>
  <si>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</si>
  <si>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</si>
  <si>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</si>
  <si>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</si>
  <si>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</si>
  <si>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</si>
  <si>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</si>
  <si>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</si>
  <si>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</si>
  <si>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</si>
  <si>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</si>
  <si>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</si>
  <si>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</si>
  <si>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</si>
  <si>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</si>
  <si>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</si>
  <si>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</si>
  <si>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</si>
  <si>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</si>
  <si>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</si>
  <si>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</si>
  <si>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</si>
  <si>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</si>
  <si>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</si>
  <si>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</si>
  <si>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</si>
  <si>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</si>
  <si>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</si>
  <si>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</si>
  <si>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</si>
  <si>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</si>
  <si>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</si>
  <si>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</si>
  <si>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</si>
  <si>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</si>
  <si>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</si>
  <si>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</si>
  <si>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</si>
  <si>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</si>
  <si>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</si>
  <si>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</si>
  <si>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</si>
  <si>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</si>
  <si>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</si>
  <si>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</si>
  <si>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</si>
  <si>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</si>
  <si>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</si>
  <si>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</si>
  <si>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</si>
  <si>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</si>
  <si>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</si>
  <si>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</si>
  <si>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</si>
  <si>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</si>
  <si>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</si>
  <si>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</si>
  <si>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</si>
  <si>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</si>
  <si>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</si>
  <si>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</si>
  <si>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</si>
  <si>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</si>
  <si>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</si>
  <si>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</si>
  <si>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</si>
  <si>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</si>
  <si>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</si>
  <si>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</si>
  <si>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</si>
  <si>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</si>
  <si>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</si>
  <si>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</si>
  <si>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</si>
  <si>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</si>
  <si>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</si>
  <si>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</si>
  <si>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</si>
  <si>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</si>
  <si>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</si>
  <si>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</si>
  <si>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</si>
  <si>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</si>
  <si>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</si>
  <si>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</si>
  <si>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</si>
  <si>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</si>
  <si>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</si>
  <si>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</si>
  <si>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</si>
  <si>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</si>
  <si>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</si>
  <si>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</si>
  <si>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</si>
  <si>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</si>
  <si>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</si>
  <si>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</si>
  <si>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</si>
  <si>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</si>
  <si>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</si>
  <si>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</si>
  <si>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</si>
  <si>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</si>
  <si>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</si>
  <si>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</si>
  <si>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</si>
  <si>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</si>
  <si>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</si>
  <si>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</si>
  <si>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</si>
  <si>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</si>
  <si>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</si>
  <si>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</si>
  <si>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</si>
  <si>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</si>
  <si>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</si>
  <si>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</si>
  <si>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</si>
  <si>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</si>
  <si>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</si>
  <si>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</si>
  <si>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</si>
  <si>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</si>
  <si>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</si>
  <si>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</si>
  <si>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</si>
  <si>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</si>
  <si>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</si>
  <si>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</si>
  <si>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</si>
  <si>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</si>
  <si>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</si>
  <si>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</si>
  <si>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</si>
  <si>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</si>
  <si>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</si>
  <si>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</si>
  <si>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</si>
  <si>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</si>
  <si>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</si>
  <si>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</si>
  <si>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</si>
  <si>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</si>
  <si>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</si>
  <si>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</si>
  <si>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</si>
  <si>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</si>
  <si>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</si>
  <si>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</si>
  <si>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</si>
  <si>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</si>
  <si>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</si>
  <si>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</si>
  <si>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</si>
  <si>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</si>
  <si>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</si>
  <si>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</si>
  <si>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</si>
  <si>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</si>
  <si>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</si>
  <si>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</si>
  <si>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</si>
  <si>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</si>
  <si>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</si>
  <si>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</si>
  <si>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</si>
  <si>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</si>
  <si>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</si>
  <si>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</si>
  <si>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</si>
  <si>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</si>
  <si>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</si>
  <si>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</si>
  <si>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</si>
  <si>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</si>
  <si>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</si>
  <si>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</si>
  <si>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</si>
  <si>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</si>
  <si>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</si>
  <si>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</si>
  <si>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</si>
  <si>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</si>
  <si>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</si>
  <si>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</si>
  <si>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</si>
  <si>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</si>
  <si>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</si>
  <si>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</si>
  <si>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</si>
  <si>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</si>
  <si>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</si>
  <si>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</si>
  <si>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</si>
  <si>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</si>
  <si>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</si>
  <si>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</si>
  <si>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</si>
  <si>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</si>
  <si>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</si>
  <si>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</si>
  <si>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</si>
  <si>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</si>
  <si>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</si>
  <si>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</si>
  <si>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</si>
  <si>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</si>
  <si>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</si>
  <si>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</si>
  <si>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</si>
  <si>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</si>
  <si>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</si>
  <si>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</si>
  <si>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</si>
  <si>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</si>
  <si>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</si>
  <si>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</si>
  <si>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</si>
  <si>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</si>
  <si>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</si>
  <si>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</si>
  <si>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</si>
  <si>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</si>
  <si>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</si>
  <si>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</si>
  <si>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</si>
  <si>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</si>
  <si>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</si>
  <si>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</si>
  <si>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</si>
  <si>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</si>
  <si>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</si>
  <si>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</si>
  <si>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</si>
  <si>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</si>
  <si>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</si>
  <si>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</si>
  <si>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</si>
  <si>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</si>
  <si>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</si>
  <si>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</si>
  <si>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</si>
  <si>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</si>
  <si>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</si>
  <si>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</si>
  <si>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</si>
  <si>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</si>
  <si>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</si>
  <si>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</si>
  <si>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</si>
  <si>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</si>
  <si>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</si>
  <si>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</si>
  <si>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</si>
  <si>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</si>
  <si>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</si>
  <si>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</si>
  <si>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</si>
  <si>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</si>
  <si>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</si>
  <si>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</si>
  <si>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</si>
  <si>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</si>
  <si>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</si>
  <si>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</si>
  <si>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</si>
  <si>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</si>
  <si>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</si>
  <si>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</si>
  <si>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</si>
  <si>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</si>
  <si>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</si>
  <si>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</si>
  <si>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</si>
  <si>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</si>
  <si>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</si>
  <si>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</si>
  <si>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</si>
  <si>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</si>
  <si>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</si>
  <si>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</si>
  <si>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</si>
  <si>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</si>
  <si>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</si>
  <si>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</si>
  <si>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</si>
  <si>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</si>
  <si>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</si>
  <si>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</si>
  <si>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</si>
  <si>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</si>
  <si>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</si>
  <si>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</si>
  <si>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</si>
  <si>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</si>
  <si>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</si>
  <si>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</si>
  <si>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</si>
  <si>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</si>
  <si>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</si>
  <si>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</si>
  <si>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</si>
  <si>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</si>
  <si>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</si>
  <si>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</si>
  <si>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</si>
  <si>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</si>
  <si>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</si>
  <si>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</si>
  <si>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</si>
  <si>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</si>
  <si>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</si>
  <si>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</si>
  <si>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</si>
  <si>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</si>
  <si>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</si>
  <si>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</si>
  <si>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</si>
  <si>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</si>
  <si>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</si>
  <si>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</si>
  <si>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</si>
  <si>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</si>
  <si>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</si>
  <si>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</si>
  <si>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</si>
  <si>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</si>
  <si>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</si>
  <si>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</si>
  <si>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</si>
  <si>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</si>
  <si>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</si>
  <si>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</si>
  <si>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</si>
  <si>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</si>
  <si>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</si>
  <si>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</si>
  <si>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</si>
  <si>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</si>
  <si>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</si>
  <si>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</si>
  <si>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</si>
  <si>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</si>
  <si>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</si>
  <si>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</si>
  <si>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</si>
  <si>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</si>
  <si>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</si>
  <si>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</si>
  <si>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</si>
  <si>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</si>
  <si>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</si>
  <si>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</si>
  <si>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</si>
  <si>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</si>
  <si>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</si>
  <si>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</si>
  <si>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</si>
  <si>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</si>
  <si>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</si>
  <si>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</si>
  <si>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</si>
  <si>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</si>
  <si>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</si>
  <si>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</si>
  <si>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</si>
  <si>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</si>
  <si>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</si>
  <si>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</si>
  <si>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</si>
  <si>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</si>
  <si>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</si>
  <si>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</si>
  <si>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</si>
  <si>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</si>
  <si>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</si>
  <si>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</si>
  <si>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</si>
  <si>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</si>
  <si>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</si>
  <si>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</si>
  <si>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</si>
  <si>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</si>
  <si>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</si>
  <si>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</si>
  <si>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</si>
  <si>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</si>
  <si>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</si>
  <si>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</si>
  <si>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</si>
  <si>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</si>
  <si>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</si>
  <si>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</si>
  <si>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</si>
  <si>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</si>
  <si>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</si>
  <si>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</si>
  <si>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</si>
  <si>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</si>
  <si>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</si>
  <si>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</si>
  <si>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</si>
  <si>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</si>
  <si>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</si>
  <si>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</si>
  <si>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</si>
  <si>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</si>
  <si>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</si>
  <si>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</si>
  <si>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</si>
  <si>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</si>
  <si>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</si>
  <si>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</si>
  <si>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</si>
  <si>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</si>
  <si>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</si>
  <si>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</si>
  <si>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</si>
  <si>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</si>
  <si>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</si>
  <si>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</si>
  <si>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</si>
  <si>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</si>
  <si>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</si>
  <si>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</si>
  <si>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</si>
  <si>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</si>
  <si>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</si>
  <si>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</si>
  <si>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</si>
  <si>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</si>
  <si>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</si>
  <si>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</si>
  <si>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</si>
  <si>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</si>
  <si>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</si>
  <si>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</si>
  <si>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</si>
  <si>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</si>
  <si>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</si>
  <si>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</si>
  <si>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</si>
  <si>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</si>
  <si>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</si>
  <si>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</si>
  <si>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</si>
  <si>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</si>
  <si>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</si>
  <si>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</si>
  <si>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</si>
  <si>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</si>
  <si>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</si>
  <si>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</si>
  <si>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</si>
  <si>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</si>
  <si>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</si>
  <si>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</si>
  <si>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</si>
  <si>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</si>
  <si>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</si>
  <si>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</si>
  <si>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</si>
  <si>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</si>
  <si>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</si>
  <si>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</si>
  <si>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</si>
  <si>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</si>
  <si>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</si>
  <si>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</si>
  <si>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</si>
  <si>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</si>
  <si>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</si>
  <si>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</si>
  <si>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</si>
  <si>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</si>
  <si>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</si>
  <si>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</si>
  <si>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</si>
  <si>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</si>
  <si>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</si>
  <si>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</si>
  <si>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</si>
  <si>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</si>
  <si>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</si>
  <si>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</si>
  <si>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</si>
  <si>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</si>
  <si>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</si>
  <si>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</si>
  <si>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</si>
  <si>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</si>
  <si>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</si>
  <si>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</si>
  <si>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</si>
  <si>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</si>
  <si>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</si>
  <si>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</si>
  <si>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</si>
  <si>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</si>
  <si>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</si>
  <si>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</si>
  <si>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</si>
  <si>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</si>
  <si>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</si>
  <si>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</si>
  <si>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</si>
  <si>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</si>
  <si>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</si>
  <si>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</si>
  <si>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</si>
  <si>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</si>
  <si>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</si>
  <si>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</si>
  <si>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</si>
  <si>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</si>
  <si>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</si>
  <si>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</si>
  <si>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</si>
  <si>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</si>
  <si>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</si>
  <si>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</si>
  <si>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</si>
  <si>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</si>
  <si>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</si>
  <si>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</si>
  <si>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</si>
  <si>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</si>
  <si>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</si>
  <si>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</si>
  <si>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</si>
  <si>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</si>
  <si>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</si>
  <si>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</si>
  <si>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</si>
  <si>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</si>
  <si>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</si>
  <si>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</si>
  <si>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</si>
  <si>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</si>
  <si>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</si>
  <si>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</si>
  <si>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</si>
  <si>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</si>
  <si>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</si>
  <si>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</si>
  <si>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</si>
  <si>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</si>
  <si>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</si>
  <si>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</si>
  <si>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</si>
  <si>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</si>
  <si>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</si>
  <si>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</si>
  <si>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</si>
  <si>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</si>
  <si>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</si>
  <si>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</si>
  <si>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</si>
  <si>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</si>
  <si>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</si>
  <si>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</si>
  <si>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</si>
  <si>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</si>
  <si>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</si>
  <si>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</si>
  <si>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</si>
  <si>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</si>
  <si>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</si>
  <si>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</si>
  <si>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</si>
  <si>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</si>
  <si>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</si>
  <si>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</si>
  <si>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</si>
  <si>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</si>
  <si>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</si>
  <si>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</si>
  <si>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</si>
  <si>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</si>
  <si>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</si>
  <si>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</si>
  <si>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</si>
  <si>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</si>
  <si>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</si>
  <si>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</si>
  <si>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</si>
  <si>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</si>
  <si>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</si>
  <si>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</si>
  <si>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</si>
  <si>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</si>
  <si>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</si>
  <si>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</si>
  <si>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</si>
  <si>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</si>
  <si>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</si>
  <si>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</si>
  <si>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</si>
  <si>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</si>
  <si>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</si>
  <si>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</si>
  <si>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</si>
  <si>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</si>
  <si>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</si>
  <si>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</si>
  <si>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</si>
  <si>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</si>
  <si>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</si>
  <si>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</si>
  <si>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</si>
  <si>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</si>
  <si>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</si>
  <si>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</si>
  <si>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</si>
  <si>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</si>
  <si>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</si>
  <si>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</si>
  <si>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</si>
  <si>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</si>
  <si>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</si>
  <si>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</si>
  <si>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</si>
  <si>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</si>
  <si>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</si>
  <si>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</si>
  <si>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</si>
  <si>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</si>
  <si>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</si>
  <si>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</si>
  <si>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</si>
  <si>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</si>
  <si>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</si>
  <si>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</si>
  <si>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</si>
  <si>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</si>
  <si>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</si>
  <si>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</si>
  <si>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</si>
  <si>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</si>
  <si>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</si>
  <si>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</si>
  <si>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</si>
  <si>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</si>
  <si>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</si>
  <si>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</si>
  <si>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</si>
  <si>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</si>
  <si>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</si>
  <si>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</si>
  <si>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</si>
  <si>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</si>
  <si>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</si>
  <si>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</si>
  <si>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</si>
  <si>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</si>
  <si>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</si>
  <si>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</si>
  <si>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</si>
  <si>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</si>
  <si>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</si>
  <si>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</si>
  <si>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</si>
  <si>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</si>
  <si>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</si>
  <si>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</si>
  <si>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</si>
  <si>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</si>
  <si>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</si>
  <si>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</si>
  <si>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</si>
  <si>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</si>
  <si>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</si>
  <si>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</si>
  <si>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</si>
  <si>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</si>
  <si>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</si>
  <si>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</si>
  <si>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</si>
  <si>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</si>
  <si>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</si>
  <si>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</si>
  <si>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</si>
  <si>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</si>
  <si>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</si>
  <si>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</si>
  <si>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</si>
  <si>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</si>
  <si>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</si>
  <si>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</si>
  <si>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</si>
  <si>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</si>
  <si>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</si>
  <si>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</si>
  <si>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</si>
  <si>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</si>
  <si>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</si>
  <si>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</si>
  <si>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</si>
  <si>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</si>
  <si>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</si>
  <si>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</si>
  <si>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</si>
  <si>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</si>
  <si>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</si>
  <si>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</si>
  <si>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</si>
  <si>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</si>
  <si>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</si>
  <si>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</si>
  <si>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</si>
  <si>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</si>
  <si>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</si>
  <si>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</si>
  <si>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</si>
  <si>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</si>
  <si>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</si>
  <si>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</si>
  <si>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</si>
  <si>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</si>
  <si>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</si>
  <si>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</si>
  <si>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</si>
  <si>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</si>
  <si>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</si>
  <si>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</si>
  <si>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</si>
  <si>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</si>
  <si>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</si>
  <si>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</si>
  <si>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</si>
  <si>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</si>
  <si>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</si>
  <si>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</si>
  <si>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</si>
  <si>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</si>
  <si>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</si>
  <si>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</si>
  <si>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</si>
  <si>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</si>
  <si>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</si>
  <si>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</si>
  <si>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</si>
  <si>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</si>
  <si>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</si>
  <si>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</si>
  <si>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</si>
  <si>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</si>
  <si>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</si>
  <si>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</si>
  <si>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</si>
  <si>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</si>
  <si>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</si>
  <si>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</si>
  <si>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</si>
  <si>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</si>
  <si>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</si>
  <si>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</si>
  <si>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</si>
  <si>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</si>
  <si>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</si>
  <si>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</si>
  <si>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</si>
  <si>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</si>
  <si>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</si>
  <si>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</si>
  <si>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</si>
  <si>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</si>
  <si>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</si>
  <si>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</si>
  <si>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</si>
  <si>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</si>
  <si>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</si>
  <si>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</si>
  <si>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</si>
  <si>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</si>
  <si>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</si>
  <si>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</si>
  <si>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</si>
  <si>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</si>
  <si>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</si>
  <si>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</si>
  <si>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</si>
  <si>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</si>
  <si>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</si>
  <si>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</si>
  <si>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</si>
  <si>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</si>
  <si>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</si>
  <si>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</si>
  <si>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</si>
  <si>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</si>
  <si>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</si>
  <si>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</si>
  <si>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</si>
  <si>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</si>
  <si>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</si>
  <si>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</si>
  <si>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</si>
  <si>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</si>
  <si>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</si>
  <si>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</si>
  <si>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</si>
  <si>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</si>
  <si>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</si>
  <si>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</si>
  <si>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</si>
  <si>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</si>
  <si>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</si>
  <si>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</si>
  <si>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</si>
  <si>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</si>
  <si>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</si>
  <si>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</si>
  <si>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</si>
  <si>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</si>
  <si>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</si>
  <si>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</si>
  <si>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</si>
  <si>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</si>
  <si>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</si>
  <si>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</si>
  <si>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</si>
  <si>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</si>
  <si>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</si>
  <si>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</si>
  <si>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</si>
  <si>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</si>
  <si>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</si>
  <si>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</si>
  <si>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</si>
  <si>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</si>
  <si>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</si>
  <si>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</si>
  <si>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</si>
  <si>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</si>
  <si>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</si>
  <si>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</si>
  <si>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</si>
  <si>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</si>
  <si>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</si>
  <si>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</si>
  <si>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</si>
  <si>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</si>
  <si>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</si>
  <si>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</si>
  <si>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</si>
  <si>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</si>
  <si>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</si>
  <si>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</si>
  <si>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</si>
  <si>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</si>
  <si>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</si>
  <si>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</si>
  <si>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</si>
  <si>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</si>
  <si>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</si>
  <si>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</si>
  <si>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</si>
  <si>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</si>
  <si>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</si>
  <si>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</si>
  <si>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</si>
  <si>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</si>
  <si>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</si>
  <si>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</si>
  <si>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</si>
  <si>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</si>
  <si>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</si>
  <si>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</si>
  <si>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</si>
  <si>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</si>
  <si>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</si>
  <si>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</si>
  <si>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</si>
  <si>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</si>
  <si>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</si>
  <si>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</si>
  <si>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</si>
  <si>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</si>
  <si>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</si>
  <si>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</si>
  <si>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</si>
  <si>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</si>
  <si>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</si>
  <si>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</si>
  <si>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</si>
  <si>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</si>
  <si>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</si>
  <si>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</si>
  <si>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</si>
  <si>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</si>
  <si>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</si>
  <si>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</si>
  <si>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</si>
  <si>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</si>
  <si>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</si>
  <si>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</si>
  <si>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</si>
  <si>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</si>
  <si>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</si>
  <si>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</si>
  <si>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</si>
  <si>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</si>
  <si>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</si>
  <si>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</si>
  <si>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</si>
  <si>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</si>
  <si>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</si>
  <si>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</si>
  <si>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</si>
  <si>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</si>
  <si>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</si>
  <si>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</si>
  <si>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</si>
  <si>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</si>
  <si>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</si>
  <si>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</si>
  <si>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</si>
  <si>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</si>
  <si>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</si>
  <si>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</si>
  <si>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</si>
  <si>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</si>
  <si>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</si>
  <si>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</si>
  <si>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</si>
  <si>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</si>
  <si>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</si>
  <si>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</si>
  <si>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</si>
  <si>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</si>
  <si>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</si>
  <si>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</si>
  <si>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</si>
  <si>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</si>
  <si>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</si>
  <si>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</si>
  <si>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</si>
  <si>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</si>
  <si>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</si>
  <si>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</si>
  <si>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</si>
  <si>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</si>
  <si>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</si>
  <si>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</si>
  <si>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</si>
  <si>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</si>
  <si>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</si>
  <si>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</si>
  <si>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</si>
  <si>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</si>
  <si>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</si>
  <si>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</si>
  <si>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</si>
  <si>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</si>
  <si>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</si>
  <si>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</si>
  <si>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</si>
  <si>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</si>
  <si>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</si>
  <si>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</si>
  <si>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</si>
  <si>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</si>
  <si>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</si>
  <si>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</si>
  <si>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</si>
  <si>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</si>
  <si>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</si>
  <si>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</si>
  <si>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</si>
  <si>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</si>
  <si>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</si>
  <si>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</si>
  <si>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</si>
  <si>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</si>
  <si>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</si>
  <si>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</si>
  <si>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</si>
  <si>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</si>
  <si>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</si>
  <si>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</si>
  <si>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</si>
  <si>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</si>
  <si>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</si>
  <si>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</si>
  <si>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</si>
  <si>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</si>
  <si>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</si>
  <si>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</si>
  <si>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</si>
  <si>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</si>
  <si>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</si>
  <si>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</si>
  <si>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</si>
  <si>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</si>
  <si>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</si>
  <si>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</si>
  <si>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</si>
  <si>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</si>
  <si>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</si>
  <si>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</si>
  <si>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</si>
  <si>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</si>
  <si>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</si>
  <si>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</si>
  <si>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</si>
  <si>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</si>
  <si>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</si>
  <si>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</si>
  <si>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</si>
  <si>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</si>
  <si>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</si>
  <si>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</si>
  <si>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</si>
  <si>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</si>
  <si>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</si>
  <si>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</si>
  <si>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</si>
  <si>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</si>
  <si>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</si>
  <si>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</si>
  <si>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</si>
  <si>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</si>
  <si>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</si>
  <si>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</si>
  <si>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</si>
  <si>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</si>
  <si>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</si>
  <si>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</si>
  <si>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</si>
  <si>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</si>
  <si>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</si>
  <si>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</si>
  <si>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</si>
  <si>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</si>
  <si>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</si>
  <si>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</si>
  <si>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</si>
  <si>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</si>
  <si>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</si>
  <si>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</si>
  <si>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</si>
  <si>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</si>
  <si>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</si>
  <si>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</si>
  <si>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</si>
  <si>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</si>
  <si>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</si>
  <si>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</si>
  <si>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</si>
  <si>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</si>
  <si>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</si>
  <si>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</si>
  <si>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</si>
  <si>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</si>
  <si>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</si>
  <si>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</si>
  <si>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</si>
  <si>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</si>
  <si>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</si>
  <si>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</si>
  <si>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</si>
  <si>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</si>
  <si>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</si>
  <si>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</si>
  <si>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</si>
  <si>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</si>
  <si>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</si>
  <si>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</si>
  <si>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</si>
  <si>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</si>
  <si>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</si>
  <si>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</si>
  <si>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</si>
  <si>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</si>
  <si>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</si>
  <si>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</si>
  <si>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</si>
  <si>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</si>
  <si>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</si>
  <si>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</si>
  <si>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</si>
  <si>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</si>
  <si>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</si>
  <si>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</si>
  <si>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</si>
  <si>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</si>
  <si>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</si>
  <si>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</si>
  <si>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</si>
  <si>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</si>
  <si>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</si>
  <si>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</si>
  <si>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</si>
  <si>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</si>
  <si>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</si>
  <si>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</si>
  <si>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</si>
  <si>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</si>
  <si>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</si>
  <si>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</si>
  <si>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</si>
  <si>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</si>
  <si>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</si>
  <si>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</si>
  <si>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</si>
  <si>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</si>
  <si>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</si>
  <si>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</si>
  <si>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</si>
  <si>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</si>
  <si>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</si>
  <si>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</si>
  <si>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</si>
  <si>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</si>
  <si>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</si>
  <si>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</si>
  <si>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</si>
  <si>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</si>
  <si>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</si>
  <si>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</si>
  <si>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</si>
  <si>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</si>
  <si>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</si>
  <si>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</si>
  <si>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</si>
  <si>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</si>
  <si>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</si>
  <si>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</si>
  <si>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</si>
  <si>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</si>
  <si>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</si>
  <si>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</si>
  <si>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</si>
  <si>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</si>
  <si>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</si>
  <si>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</si>
  <si>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</si>
  <si>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</si>
  <si>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</si>
  <si>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</si>
  <si>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</si>
  <si>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</si>
  <si>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</si>
  <si>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</si>
  <si>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</si>
  <si>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</si>
  <si>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</si>
  <si>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</si>
  <si>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</si>
  <si>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</si>
  <si>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</si>
  <si>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</si>
  <si>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</si>
  <si>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</si>
  <si>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</si>
  <si>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</si>
  <si>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</si>
  <si>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</si>
  <si>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</si>
  <si>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</si>
  <si>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</si>
  <si>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</si>
  <si>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</si>
  <si>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</si>
  <si>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</si>
  <si>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</si>
  <si>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</si>
  <si>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</si>
  <si>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</si>
  <si>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</si>
  <si>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</si>
  <si>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</si>
  <si>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</si>
  <si>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</si>
  <si>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</si>
  <si>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</si>
  <si>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</si>
  <si>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</si>
  <si>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</si>
  <si>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</si>
  <si>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</si>
  <si>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</si>
  <si>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</si>
  <si>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</si>
  <si>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</si>
  <si>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</si>
  <si>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</si>
  <si>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</si>
  <si>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</si>
  <si>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</si>
  <si>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</si>
  <si>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</si>
  <si>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</si>
  <si>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</si>
  <si>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</si>
  <si>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</si>
  <si>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</si>
  <si>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</si>
  <si>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</si>
  <si>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</si>
  <si>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</si>
  <si>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</si>
  <si>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</si>
  <si>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</si>
  <si>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</si>
  <si>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</si>
  <si>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</si>
  <si>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</si>
  <si>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</si>
  <si>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</si>
  <si>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</si>
  <si>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</si>
  <si>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</si>
  <si>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</si>
  <si>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</si>
  <si>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</si>
  <si>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</si>
  <si>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</si>
  <si>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</si>
  <si>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</si>
  <si>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</si>
  <si>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</si>
  <si>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</si>
  <si>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</si>
  <si>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</si>
  <si>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</si>
  <si>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</si>
  <si>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</si>
  <si>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</si>
  <si>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</si>
  <si>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</si>
  <si>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</si>
  <si>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</si>
  <si>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</si>
  <si>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</si>
  <si>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</si>
  <si>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</si>
  <si>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</si>
  <si>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</si>
  <si>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</si>
  <si>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</si>
  <si>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</si>
  <si>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</si>
  <si>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</si>
  <si>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</si>
  <si>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</si>
  <si>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</si>
  <si>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</si>
  <si>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</si>
  <si>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</si>
  <si>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</si>
  <si>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</si>
  <si>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</si>
  <si>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</si>
  <si>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</si>
  <si>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</si>
  <si>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</si>
  <si>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</si>
  <si>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</si>
  <si>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</si>
  <si>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</si>
  <si>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</si>
  <si>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</si>
  <si>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</si>
  <si>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</si>
  <si>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</si>
  <si>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</si>
  <si>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</si>
  <si>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</si>
  <si>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</si>
  <si>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</si>
  <si>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</si>
  <si>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</si>
  <si>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</si>
  <si>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</si>
  <si>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</si>
  <si>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</si>
  <si>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</si>
  <si>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</si>
  <si>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</si>
  <si>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</si>
  <si>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</si>
  <si>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</si>
  <si>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</si>
  <si>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</si>
  <si>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</si>
  <si>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</si>
  <si>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</si>
  <si>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</si>
  <si>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</si>
  <si>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</si>
  <si>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</si>
  <si>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</si>
  <si>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</si>
  <si>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</si>
  <si>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</si>
  <si>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</si>
  <si>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</si>
  <si>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</si>
  <si>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</si>
  <si>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</si>
  <si>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</si>
  <si>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</si>
  <si>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</si>
  <si>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</si>
  <si>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</si>
  <si>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</si>
  <si>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</si>
  <si>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</si>
  <si>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</si>
  <si>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</si>
  <si>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</si>
  <si>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</si>
  <si>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</si>
  <si>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</si>
  <si>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</si>
  <si>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</si>
  <si>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</si>
  <si>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</si>
  <si>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</si>
  <si>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</si>
  <si>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</si>
  <si>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</si>
  <si>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</si>
  <si>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</si>
  <si>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</si>
  <si>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</si>
  <si>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</si>
  <si>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</si>
  <si>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</si>
  <si>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</si>
  <si>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</si>
  <si>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</si>
  <si>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</si>
  <si>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</si>
  <si>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</si>
  <si>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</si>
  <si>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</si>
  <si>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</si>
  <si>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</si>
  <si>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</si>
  <si>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</si>
  <si>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</si>
  <si>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</si>
  <si>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</si>
  <si>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</si>
  <si>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</si>
  <si>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</si>
  <si>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</si>
  <si>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</si>
  <si>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</si>
  <si>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</si>
  <si>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</si>
  <si>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</si>
  <si>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</si>
  <si>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</si>
  <si>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</si>
  <si>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</si>
  <si>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</si>
  <si>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</si>
  <si>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</si>
  <si>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</si>
  <si>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</si>
  <si>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</si>
  <si>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</si>
  <si>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</si>
  <si>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</si>
  <si>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</si>
  <si>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</si>
  <si>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</si>
  <si>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</si>
  <si>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</si>
  <si>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</si>
  <si>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</si>
  <si>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</si>
  <si>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</si>
  <si>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</si>
  <si>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</si>
  <si>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</si>
  <si>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</si>
  <si>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</si>
  <si>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</si>
  <si>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</si>
  <si>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</si>
  <si>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</si>
  <si>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</si>
  <si>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</si>
  <si>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</si>
  <si>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</si>
  <si>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</si>
  <si>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</si>
  <si>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</si>
  <si>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</si>
  <si>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</si>
  <si>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</si>
  <si>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</si>
  <si>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</si>
  <si>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</si>
  <si>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</si>
  <si>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</si>
  <si>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</si>
  <si>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</si>
  <si>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</si>
  <si>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</si>
  <si>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</si>
  <si>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</si>
  <si>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</si>
  <si>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</si>
  <si>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</si>
  <si>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</si>
  <si>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</si>
  <si>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</si>
  <si>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</si>
  <si>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</si>
  <si>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</si>
  <si>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</si>
  <si>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</si>
  <si>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</si>
  <si>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</si>
  <si>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</si>
  <si>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</si>
  <si>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</si>
  <si>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</si>
  <si>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</si>
  <si>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</si>
  <si>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</si>
  <si>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</si>
  <si>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</si>
  <si>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</si>
  <si>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</si>
  <si>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</si>
  <si>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</si>
  <si>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</si>
  <si>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</si>
  <si>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</si>
  <si>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</si>
  <si>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</si>
  <si>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</si>
  <si>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</si>
  <si>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</si>
  <si>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</si>
  <si>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</si>
  <si>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</si>
  <si>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</si>
  <si>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</si>
  <si>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</si>
  <si>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</si>
  <si>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</si>
  <si>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</si>
  <si>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</si>
  <si>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</si>
  <si>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</si>
  <si>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</si>
  <si>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</si>
  <si>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</si>
  <si>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</si>
  <si>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</si>
  <si>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</si>
  <si>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</si>
  <si>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</si>
  <si>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</si>
  <si>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</si>
  <si>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</si>
  <si>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</si>
  <si>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</si>
  <si>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</si>
  <si>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</si>
  <si>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</si>
  <si>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</si>
  <si>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</si>
  <si>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</si>
  <si>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</si>
  <si>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</si>
  <si>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</si>
  <si>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</si>
  <si>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</si>
  <si>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</si>
  <si>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</si>
  <si>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</si>
  <si>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</si>
  <si>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</si>
  <si>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</si>
  <si>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</si>
  <si>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</si>
  <si>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</si>
  <si>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</si>
  <si>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</si>
  <si>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</si>
  <si>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</si>
  <si>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</si>
  <si>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</si>
  <si>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</si>
  <si>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</si>
  <si>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</si>
  <si>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</si>
  <si>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</si>
  <si>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</si>
  <si>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</si>
  <si>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</si>
  <si>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</si>
  <si>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</si>
  <si>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</si>
  <si>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</si>
  <si>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</si>
  <si>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</si>
  <si>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</si>
  <si>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</si>
  <si>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</si>
  <si>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</si>
  <si>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</si>
  <si>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</si>
  <si>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</si>
  <si>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</si>
  <si>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</si>
  <si>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</si>
  <si>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</si>
  <si>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</si>
  <si>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</si>
  <si>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</si>
  <si>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</si>
  <si>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</si>
  <si>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</si>
  <si>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</si>
  <si>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</si>
  <si>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</si>
  <si>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</si>
  <si>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</si>
  <si>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</si>
  <si>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</si>
  <si>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</si>
  <si>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</si>
  <si>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</si>
  <si>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</si>
  <si>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</si>
  <si>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</si>
  <si>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</si>
  <si>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</si>
  <si>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</si>
  <si>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</si>
  <si>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</si>
  <si>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</si>
  <si>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</si>
  <si>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</si>
  <si>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</si>
  <si>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</si>
  <si>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</si>
  <si>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</si>
  <si>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</si>
  <si>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</si>
  <si>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</si>
  <si>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</si>
  <si>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</si>
  <si>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</si>
  <si>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</si>
  <si>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</si>
  <si>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</si>
  <si>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</si>
  <si>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</si>
  <si>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</si>
  <si>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</si>
  <si>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</si>
  <si>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</si>
  <si>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</si>
  <si>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</si>
  <si>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</si>
  <si>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</si>
  <si>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</si>
  <si>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</si>
  <si>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</si>
  <si>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</si>
  <si>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</si>
  <si>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</si>
  <si>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</si>
  <si>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</si>
  <si>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</si>
  <si>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</si>
  <si>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</si>
  <si>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</si>
  <si>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</si>
  <si>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</si>
  <si>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</si>
  <si>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</si>
  <si>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</si>
  <si>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</si>
  <si>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</si>
  <si>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</si>
  <si>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</si>
  <si>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</si>
  <si>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</si>
  <si>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</si>
  <si>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</si>
  <si>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</si>
  <si>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</si>
  <si>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</si>
  <si>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</si>
  <si>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</si>
  <si>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</si>
  <si>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</si>
  <si>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</si>
  <si>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</si>
  <si>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</si>
  <si>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</si>
  <si>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</si>
  <si>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</si>
  <si>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</si>
  <si>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</si>
  <si>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</si>
  <si>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</si>
  <si>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</si>
  <si>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</si>
  <si>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</si>
  <si>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</si>
  <si>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</si>
  <si>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</si>
  <si>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</si>
  <si>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</si>
  <si>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</si>
  <si>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</si>
  <si>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</si>
  <si>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</si>
  <si>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</si>
  <si>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</si>
  <si>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</si>
  <si>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</si>
  <si>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</si>
  <si>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</si>
  <si>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</si>
  <si>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</si>
  <si>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</si>
  <si>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</si>
  <si>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</si>
  <si>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</si>
  <si>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</si>
  <si>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</si>
  <si>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</si>
  <si>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</si>
  <si>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</si>
  <si>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</si>
  <si>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</si>
  <si>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</si>
  <si>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</si>
  <si>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</si>
  <si>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</si>
  <si>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</si>
  <si>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</si>
  <si>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</si>
  <si>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</si>
  <si>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</si>
  <si>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</si>
  <si>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</si>
  <si>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</si>
  <si>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</si>
  <si>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</si>
  <si>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</si>
  <si>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</si>
  <si>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</si>
  <si>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</si>
  <si>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</si>
  <si>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</si>
  <si>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</si>
  <si>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</si>
  <si>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</si>
  <si>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</si>
  <si>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</si>
  <si>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</si>
  <si>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</si>
  <si>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</si>
  <si>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</si>
  <si>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</si>
  <si>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</si>
  <si>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</si>
  <si>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</si>
  <si>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</si>
  <si>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</si>
  <si>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</si>
  <si>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</si>
  <si>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</si>
  <si>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</si>
  <si>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</si>
  <si>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</si>
  <si>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</si>
  <si>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</si>
  <si>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</si>
  <si>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</si>
  <si>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</si>
  <si>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</si>
  <si>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</si>
  <si>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</si>
  <si>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</si>
  <si>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</si>
  <si>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</si>
  <si>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</si>
  <si>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</si>
  <si>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</si>
  <si>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</si>
  <si>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</si>
  <si>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</si>
  <si>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</si>
  <si>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</si>
  <si>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</si>
  <si>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</si>
  <si>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</si>
  <si>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</si>
  <si>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</si>
  <si>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</si>
  <si>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</si>
  <si>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</si>
  <si>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</si>
  <si>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</si>
  <si>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</si>
  <si>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</si>
  <si>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</si>
  <si>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</si>
  <si>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</si>
  <si>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</si>
  <si>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</si>
  <si>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</si>
  <si>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</si>
  <si>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</si>
  <si>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</si>
  <si>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</si>
  <si>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</si>
  <si>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</si>
  <si>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</si>
  <si>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</si>
  <si>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</si>
  <si>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</si>
  <si>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</si>
  <si>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</si>
  <si>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</si>
  <si>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</si>
  <si>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</si>
  <si>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</si>
  <si>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</si>
  <si>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</si>
  <si>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</si>
  <si>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</si>
  <si>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</si>
  <si>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</si>
  <si>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</si>
  <si>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</si>
  <si>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</si>
  <si>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</si>
  <si>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</si>
  <si>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</si>
  <si>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</si>
  <si>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</si>
  <si>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</si>
  <si>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</si>
  <si>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</si>
  <si>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</si>
  <si>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</si>
  <si>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</si>
  <si>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</si>
  <si>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</si>
  <si>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</si>
  <si>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</si>
  <si>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</si>
  <si>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</si>
  <si>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</si>
  <si>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</si>
  <si>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</si>
  <si>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</si>
  <si>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</si>
  <si>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</si>
  <si>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</si>
  <si>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</si>
  <si>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</si>
  <si>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</si>
  <si>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</si>
  <si>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</si>
  <si>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</si>
  <si>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</si>
  <si>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</si>
  <si>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</si>
  <si>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</si>
  <si>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</si>
  <si>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</si>
  <si>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</si>
  <si>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</si>
  <si>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</si>
  <si>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</si>
  <si>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</si>
  <si>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</si>
  <si>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</si>
  <si>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</si>
  <si>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</si>
  <si>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</si>
  <si>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</si>
  <si>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</si>
  <si>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</si>
  <si>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</si>
  <si>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</si>
  <si>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</si>
  <si>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</si>
  <si>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</si>
  <si>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</si>
  <si>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</si>
  <si>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</si>
  <si>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</si>
  <si>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</si>
  <si>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</si>
  <si>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</si>
  <si>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</si>
  <si>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</si>
  <si>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</si>
  <si>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</si>
  <si>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</si>
  <si>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</si>
  <si>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</si>
  <si>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</si>
  <si>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</si>
  <si>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</si>
  <si>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</si>
  <si>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</si>
  <si>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</si>
  <si>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</si>
  <si>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</si>
  <si>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</si>
  <si>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</si>
  <si>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</si>
  <si>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</si>
  <si>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</si>
  <si>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</si>
  <si>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</si>
  <si>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</si>
  <si>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</si>
  <si>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</si>
  <si>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</si>
  <si>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</si>
  <si>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</si>
  <si>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</si>
  <si>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</si>
  <si>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</si>
  <si>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</si>
  <si>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</si>
  <si>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</si>
  <si>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</si>
  <si>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</si>
  <si>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</si>
  <si>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</si>
  <si>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</si>
  <si>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</si>
  <si>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</si>
  <si>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</si>
  <si>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</si>
  <si>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</si>
  <si>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</si>
  <si>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</si>
  <si>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</si>
  <si>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</si>
  <si>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</si>
  <si>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</si>
  <si>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</si>
  <si>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</si>
  <si>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</si>
  <si>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</si>
  <si>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</si>
  <si>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</si>
  <si>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</si>
  <si>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</si>
  <si>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</si>
  <si>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</si>
  <si>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</si>
  <si>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</si>
  <si>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</si>
  <si>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</si>
  <si>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</si>
  <si>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</si>
  <si>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</si>
  <si>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</si>
  <si>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</si>
  <si>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</si>
  <si>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</si>
  <si>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</si>
  <si>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</si>
  <si>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</si>
  <si>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</si>
  <si>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</si>
  <si>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</si>
  <si>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</si>
  <si>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</si>
  <si>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</si>
  <si>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</si>
  <si>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</si>
  <si>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</si>
  <si>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</si>
  <si>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</si>
  <si>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</si>
  <si>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</si>
  <si>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</si>
  <si>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</si>
  <si>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</si>
  <si>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</si>
  <si>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</si>
  <si>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</si>
  <si>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</si>
  <si>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</si>
  <si>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</si>
  <si>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</si>
  <si>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</si>
  <si>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</si>
  <si>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</si>
  <si>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</si>
  <si>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</si>
  <si>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</si>
  <si>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</si>
  <si>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</si>
  <si>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</si>
  <si>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</si>
  <si>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</si>
  <si>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</si>
  <si>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</si>
  <si>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</si>
  <si>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</si>
  <si>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</si>
  <si>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</si>
  <si>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</si>
  <si>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</si>
  <si>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</si>
  <si>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</si>
  <si>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</si>
  <si>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</si>
  <si>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</si>
  <si>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</si>
  <si>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</si>
  <si>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</si>
  <si>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</si>
  <si>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</si>
  <si>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</si>
  <si>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</si>
  <si>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</si>
  <si>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</si>
  <si>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</si>
  <si>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</si>
  <si>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</si>
  <si>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</si>
  <si>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</si>
  <si>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</si>
  <si>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</si>
  <si>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</si>
  <si>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</si>
  <si>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</si>
  <si>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</si>
  <si>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</si>
  <si>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</si>
  <si>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</si>
  <si>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</si>
  <si>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</si>
  <si>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</si>
  <si>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</si>
  <si>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</si>
  <si>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</si>
  <si>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</si>
  <si>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</si>
  <si>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</si>
  <si>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</si>
  <si>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</si>
  <si>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</si>
  <si>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</si>
  <si>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</si>
  <si>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</si>
  <si>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</si>
  <si>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</si>
  <si>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</si>
  <si>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</si>
  <si>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</si>
  <si>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</si>
  <si>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</si>
  <si>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</si>
  <si>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</si>
  <si>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</si>
  <si>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</si>
  <si>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</si>
  <si>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</si>
  <si>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</si>
  <si>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</si>
  <si>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</si>
  <si>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</si>
  <si>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</si>
  <si>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</si>
  <si>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</si>
  <si>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</si>
  <si>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</si>
  <si>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</si>
  <si>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</si>
  <si>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</si>
  <si>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</si>
  <si>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</si>
  <si>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</si>
  <si>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</si>
  <si>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</si>
  <si>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</si>
  <si>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</si>
  <si>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</si>
  <si>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</si>
  <si>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</si>
  <si>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</si>
  <si>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</si>
  <si>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</si>
  <si>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</si>
  <si>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</si>
  <si>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</si>
  <si>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</si>
  <si>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</si>
  <si>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</si>
  <si>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</si>
  <si>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</si>
  <si>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</si>
  <si>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</si>
  <si>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</si>
  <si>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</si>
  <si>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</si>
  <si>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</si>
  <si>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</si>
  <si>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</si>
  <si>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</si>
  <si>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</si>
  <si>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</si>
  <si>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</si>
  <si>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</si>
  <si>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</si>
  <si>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</si>
  <si>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</si>
  <si>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</si>
  <si>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</si>
  <si>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</si>
  <si>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</si>
  <si>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</si>
  <si>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</si>
  <si>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</si>
  <si>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</si>
  <si>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</si>
  <si>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</si>
  <si>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</si>
  <si>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</si>
  <si>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</si>
  <si>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</si>
  <si>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</si>
  <si>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</si>
  <si>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</si>
  <si>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</si>
  <si>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</si>
  <si>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</si>
  <si>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</si>
  <si>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</si>
  <si>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</si>
  <si>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</si>
  <si>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</si>
  <si>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</si>
  <si>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</si>
  <si>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</si>
  <si>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</si>
  <si>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</si>
  <si>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</si>
  <si>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</si>
  <si>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</si>
  <si>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</si>
  <si>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</si>
  <si>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</si>
  <si>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</si>
  <si>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</si>
  <si>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</si>
  <si>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</si>
  <si>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</si>
  <si>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</si>
  <si>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</si>
  <si>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</si>
  <si>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</si>
  <si>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</si>
  <si>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</si>
  <si>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</si>
  <si>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</si>
  <si>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</si>
  <si>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</si>
  <si>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</si>
  <si>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</si>
  <si>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</si>
  <si>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</si>
  <si>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</si>
  <si>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</si>
  <si>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</si>
  <si>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</si>
  <si>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</si>
  <si>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</si>
  <si>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</si>
  <si>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</si>
  <si>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</si>
  <si>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</si>
  <si>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</si>
  <si>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</si>
  <si>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</si>
  <si>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</si>
  <si>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</si>
  <si>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</si>
  <si>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</si>
  <si>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</si>
  <si>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</si>
  <si>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</si>
  <si>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</si>
  <si>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</si>
  <si>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</si>
  <si>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</si>
  <si>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</si>
  <si>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</si>
  <si>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</si>
  <si>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</si>
  <si>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</si>
  <si>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</si>
  <si>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</si>
  <si>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</si>
  <si>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</si>
  <si>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</si>
  <si>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</si>
  <si>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</si>
  <si>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</si>
  <si>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</si>
  <si>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</si>
  <si>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</si>
  <si>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</si>
  <si>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</si>
  <si>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</si>
  <si>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</si>
  <si>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</si>
  <si>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</si>
  <si>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</si>
  <si>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</si>
  <si>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</si>
  <si>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</si>
  <si>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</si>
  <si>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</si>
  <si>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</si>
  <si>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</si>
  <si>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</si>
  <si>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</si>
  <si>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</si>
  <si>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</si>
  <si>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</si>
  <si>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</si>
  <si>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</si>
  <si>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</si>
  <si>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</si>
  <si>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</si>
  <si>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</si>
  <si>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</si>
  <si>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</si>
  <si>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</si>
  <si>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</si>
  <si>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</si>
  <si>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</si>
  <si>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</si>
  <si>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</si>
  <si>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</si>
  <si>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</si>
  <si>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</si>
  <si>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</si>
  <si>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</si>
  <si>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</si>
  <si>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</si>
  <si>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</si>
  <si>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</si>
  <si>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</si>
  <si>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</si>
  <si>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</si>
  <si>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</si>
  <si>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</si>
  <si>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</si>
  <si>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</si>
  <si>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</si>
  <si>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</si>
  <si>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</si>
  <si>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</si>
  <si>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</si>
  <si>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</si>
  <si>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</si>
  <si>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</si>
  <si>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</si>
  <si>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</si>
  <si>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</si>
  <si>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</si>
  <si>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</si>
  <si>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</si>
  <si>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</si>
  <si>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</si>
  <si>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</si>
  <si>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</si>
  <si>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</si>
  <si>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</si>
  <si>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</si>
  <si>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</si>
  <si>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</si>
  <si>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</si>
  <si>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</si>
  <si>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</si>
  <si>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</si>
  <si>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</si>
  <si>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</si>
  <si>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</si>
  <si>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</si>
  <si>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</si>
  <si>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</si>
  <si>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</si>
  <si>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</si>
  <si>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</si>
  <si>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</si>
  <si>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</si>
  <si>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</si>
  <si>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</si>
  <si>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</si>
  <si>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</si>
  <si>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</si>
  <si>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</si>
  <si>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</si>
  <si>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</si>
  <si>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</si>
  <si>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</si>
  <si>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</si>
  <si>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</si>
  <si>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</si>
  <si>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</si>
  <si>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</si>
  <si>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</si>
  <si>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</si>
  <si>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</si>
  <si>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</si>
  <si>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</si>
  <si>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</si>
  <si>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</si>
  <si>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</si>
  <si>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</si>
  <si>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</si>
  <si>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</si>
  <si>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</si>
  <si>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</si>
  <si>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</si>
  <si>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</si>
  <si>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</si>
  <si>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</si>
  <si>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</si>
  <si>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</si>
  <si>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</si>
  <si>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</si>
  <si>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</si>
  <si>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</si>
  <si>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</si>
  <si>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</si>
  <si>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</si>
  <si>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</si>
  <si>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</si>
  <si>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</si>
  <si>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</si>
  <si>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</si>
  <si>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</si>
  <si>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</si>
  <si>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</si>
  <si>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</si>
  <si>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</si>
  <si>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</si>
  <si>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</si>
  <si>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</si>
  <si>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</si>
  <si>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</si>
  <si>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</si>
  <si>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</si>
  <si>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</si>
  <si>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</si>
  <si>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</si>
  <si>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</si>
  <si>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</si>
  <si>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</si>
  <si>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</si>
  <si>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</si>
  <si>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</si>
  <si>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</si>
  <si>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</si>
  <si>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</si>
  <si>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</si>
  <si>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</si>
  <si>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</si>
  <si>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</si>
  <si>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</si>
  <si>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</si>
  <si>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</si>
  <si>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</si>
  <si>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</si>
  <si>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</si>
  <si>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</si>
  <si>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</si>
  <si>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</si>
  <si>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</si>
  <si>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</si>
  <si>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</si>
  <si>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</si>
  <si>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</si>
  <si>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</si>
  <si>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</si>
  <si>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</si>
  <si>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</si>
  <si>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</si>
  <si>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</si>
  <si>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</si>
  <si>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</si>
  <si>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</si>
  <si>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</si>
  <si>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</si>
  <si>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</si>
  <si>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</si>
  <si>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</si>
  <si>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</si>
  <si>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</si>
  <si>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</si>
  <si>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</si>
  <si>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</si>
  <si>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</si>
  <si>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</si>
  <si>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</si>
  <si>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</si>
  <si>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</si>
  <si>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</si>
  <si>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</si>
  <si>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</si>
  <si>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</si>
  <si>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</si>
  <si>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</si>
  <si>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</si>
  <si>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</si>
  <si>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</si>
  <si>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</si>
  <si>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</si>
  <si>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</si>
  <si>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</si>
  <si>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</si>
  <si>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</si>
  <si>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</si>
  <si>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</si>
  <si>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</si>
  <si>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</si>
  <si>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</si>
  <si>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</si>
  <si>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</si>
  <si>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</si>
  <si>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</si>
  <si>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</si>
  <si>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</si>
  <si>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</si>
  <si>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</si>
  <si>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</si>
  <si>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</si>
  <si>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</si>
  <si>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</si>
  <si>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</si>
  <si>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</si>
  <si>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</si>
  <si>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</si>
  <si>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</si>
  <si>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</si>
  <si>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</si>
  <si>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</si>
  <si>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</si>
  <si>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</si>
  <si>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</si>
  <si>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</si>
  <si>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</si>
  <si>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</si>
  <si>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</si>
  <si>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</si>
  <si>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</si>
  <si>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</si>
  <si>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</si>
  <si>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</si>
  <si>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</si>
  <si>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</si>
  <si>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</si>
  <si>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</si>
  <si>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</si>
  <si>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</si>
  <si>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</si>
  <si>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</si>
  <si>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</si>
  <si>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</si>
  <si>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</si>
  <si>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</si>
  <si>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</si>
  <si>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</si>
  <si>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</si>
  <si>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</si>
  <si>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</si>
  <si>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</si>
  <si>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</si>
  <si>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</si>
  <si>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</si>
  <si>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</si>
  <si>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</si>
  <si>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</si>
  <si>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</si>
  <si>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</si>
  <si>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</si>
  <si>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</si>
  <si>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</si>
  <si>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</si>
  <si>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</si>
  <si>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</si>
  <si>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</si>
  <si>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</si>
  <si>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</si>
  <si>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</si>
  <si>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</si>
  <si>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</si>
  <si>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</si>
  <si>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</si>
  <si>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</si>
  <si>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</si>
  <si>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</si>
  <si>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</si>
  <si>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</si>
  <si>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</si>
  <si>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</si>
  <si>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</si>
  <si>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</si>
  <si>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</si>
  <si>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</si>
  <si>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</si>
  <si>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</si>
  <si>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</si>
  <si>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</si>
  <si>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</si>
  <si>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</si>
  <si>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</si>
  <si>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</si>
  <si>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</si>
  <si>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</si>
  <si>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</si>
  <si>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</si>
  <si>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</si>
  <si>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</si>
  <si>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</si>
  <si>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</si>
  <si>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</si>
  <si>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</si>
  <si>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</si>
  <si>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</si>
  <si>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</si>
  <si>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</si>
  <si>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</si>
  <si>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</si>
  <si>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</si>
  <si>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</si>
  <si>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</si>
  <si>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</si>
  <si>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</si>
  <si>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</si>
  <si>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</si>
  <si>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</si>
  <si>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</si>
  <si>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</si>
  <si>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</si>
  <si>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</si>
  <si>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</si>
  <si>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</si>
  <si>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</si>
  <si>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</si>
  <si>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</si>
  <si>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</si>
  <si>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</si>
  <si>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</si>
  <si>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</si>
  <si>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</si>
  <si>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</si>
  <si>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</si>
  <si>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</si>
  <si>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</si>
  <si>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</si>
  <si>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</si>
  <si>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</si>
  <si>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</si>
  <si>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</si>
  <si>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</si>
  <si>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</si>
  <si>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</si>
  <si>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</si>
  <si>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</si>
  <si>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</si>
  <si>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</si>
  <si>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</si>
  <si>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</si>
  <si>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</si>
  <si>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</si>
  <si>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</si>
  <si>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</si>
  <si>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</si>
  <si>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</si>
  <si>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</si>
  <si>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</si>
  <si>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</si>
  <si>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</si>
  <si>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</si>
  <si>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</si>
  <si>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</si>
  <si>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</si>
  <si>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</si>
  <si>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</si>
  <si>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</si>
  <si>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</si>
  <si>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</si>
  <si>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</si>
  <si>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</si>
  <si>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</si>
  <si>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</si>
  <si>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</si>
  <si>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</si>
  <si>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</si>
  <si>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</si>
  <si>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</si>
  <si>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</si>
  <si>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</si>
  <si>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</si>
  <si>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</si>
  <si>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</si>
  <si>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</si>
  <si>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</si>
  <si>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</si>
  <si>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</si>
  <si>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</si>
  <si>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</si>
  <si>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</si>
  <si>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</si>
  <si>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</si>
  <si>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</si>
  <si>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</si>
  <si>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</si>
  <si>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</si>
  <si>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</si>
  <si>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</si>
  <si>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</si>
  <si>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</si>
  <si>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</si>
  <si>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</si>
  <si>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</si>
  <si>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</si>
  <si>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</si>
  <si>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</si>
  <si>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</si>
  <si>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</si>
  <si>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</si>
  <si>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</si>
  <si>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</si>
  <si>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</si>
  <si>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</si>
  <si>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</si>
  <si>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</si>
  <si>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</si>
  <si>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</si>
  <si>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</si>
  <si>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</si>
  <si>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</si>
  <si>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</si>
  <si>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</si>
  <si>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</si>
  <si>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</si>
  <si>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</si>
  <si>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</si>
  <si>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</si>
  <si>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</si>
  <si>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</si>
  <si>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</si>
  <si>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</si>
  <si>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</si>
  <si>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</si>
  <si>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</si>
  <si>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</si>
  <si>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</si>
  <si>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</si>
  <si>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</si>
  <si>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</si>
  <si>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</si>
  <si>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</si>
  <si>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</si>
  <si>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</si>
  <si>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</si>
  <si>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</si>
  <si>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</si>
  <si>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</si>
  <si>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</si>
  <si>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</si>
  <si>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</si>
  <si>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</si>
  <si>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</si>
  <si>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</si>
  <si>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</si>
  <si>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</si>
  <si>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</si>
  <si>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</si>
  <si>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</si>
  <si>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</si>
  <si>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</si>
  <si>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</si>
  <si>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</si>
  <si>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</si>
  <si>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</si>
  <si>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</si>
  <si>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</si>
  <si>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</si>
  <si>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</si>
  <si>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</si>
  <si>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</si>
  <si>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</si>
  <si>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</si>
  <si>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</si>
  <si>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</si>
  <si>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</si>
  <si>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</si>
  <si>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</si>
  <si>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</si>
  <si>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</si>
  <si>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</si>
  <si>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</si>
  <si>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</si>
  <si>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</si>
  <si>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</si>
  <si>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</si>
  <si>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</si>
  <si>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</si>
  <si>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</si>
  <si>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</si>
  <si>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</si>
  <si>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</si>
  <si>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</si>
  <si>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</si>
  <si>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</si>
  <si>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</si>
  <si>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</si>
  <si>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</si>
  <si>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</si>
  <si>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</si>
  <si>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</si>
  <si>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</si>
  <si>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</si>
  <si>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</si>
  <si>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</si>
  <si>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</si>
  <si>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</si>
  <si>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</si>
  <si>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</si>
  <si>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</si>
  <si>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</si>
  <si>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</si>
  <si>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</si>
  <si>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</si>
  <si>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</si>
  <si>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</si>
  <si>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</si>
  <si>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</si>
  <si>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</si>
  <si>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</si>
  <si>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</si>
  <si>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</si>
  <si>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</si>
  <si>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</si>
  <si>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</si>
  <si>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</si>
  <si>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</si>
  <si>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</si>
  <si>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</si>
  <si>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</si>
  <si>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</si>
  <si>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</si>
  <si>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</si>
  <si>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</si>
  <si>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</si>
  <si>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</si>
  <si>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</si>
  <si>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</si>
  <si>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</si>
  <si>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</si>
  <si>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</si>
  <si>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</si>
  <si>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</si>
  <si>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</si>
  <si>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</si>
  <si>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</si>
  <si>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</si>
  <si>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</si>
  <si>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</si>
  <si>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</si>
  <si>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</si>
  <si>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</si>
  <si>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</si>
  <si>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</si>
  <si>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</si>
  <si>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</si>
  <si>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</si>
  <si>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</si>
  <si>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</si>
  <si>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</si>
  <si>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</si>
  <si>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</si>
  <si>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</si>
  <si>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</si>
  <si>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</si>
  <si>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</si>
  <si>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</si>
  <si>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</si>
  <si>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</si>
  <si>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</si>
  <si>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</si>
  <si>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</si>
  <si>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</si>
  <si>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</si>
  <si>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</si>
  <si>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</si>
  <si>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</si>
  <si>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</si>
  <si>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</si>
  <si>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</si>
  <si>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</si>
  <si>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</si>
  <si>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</si>
  <si>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</si>
  <si>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</si>
  <si>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</si>
  <si>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</si>
  <si>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</si>
  <si>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</si>
  <si>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</si>
  <si>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</si>
  <si>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</si>
  <si>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</si>
  <si>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</si>
  <si>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</si>
  <si>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</si>
  <si>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</si>
  <si>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</si>
  <si>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</si>
  <si>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</si>
  <si>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</si>
  <si>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</si>
  <si>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</si>
  <si>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</si>
  <si>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</si>
  <si>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</si>
  <si>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</si>
  <si>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</si>
  <si>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</si>
  <si>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</si>
  <si>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</si>
  <si>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</si>
  <si>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</si>
  <si>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</si>
  <si>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</si>
  <si>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</si>
  <si>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</si>
  <si>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</si>
  <si>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</si>
  <si>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</si>
  <si>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</si>
  <si>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</si>
  <si>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</si>
  <si>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</si>
  <si>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</si>
  <si>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</si>
  <si>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</si>
  <si>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</si>
  <si>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</si>
  <si>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</si>
  <si>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</si>
  <si>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</si>
  <si>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</si>
  <si>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</si>
  <si>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</si>
  <si>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</si>
  <si>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</si>
  <si>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</si>
  <si>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</si>
  <si>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</si>
  <si>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</si>
  <si>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</si>
  <si>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</si>
  <si>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</si>
  <si>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</si>
  <si>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</si>
  <si>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</si>
  <si>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</si>
  <si>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</si>
  <si>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</si>
  <si>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</si>
  <si>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</si>
  <si>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</si>
  <si>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</si>
  <si>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</si>
  <si>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</si>
  <si>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</si>
  <si>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</si>
  <si>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</si>
  <si>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</si>
  <si>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</si>
  <si>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</si>
  <si>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</si>
  <si>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</si>
  <si>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</si>
  <si>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</si>
  <si>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</si>
  <si>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</si>
  <si>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</si>
  <si>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</si>
  <si>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</si>
  <si>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</si>
  <si>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</si>
  <si>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</si>
  <si>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</si>
  <si>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</si>
  <si>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</si>
  <si>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</si>
  <si>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</si>
  <si>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</si>
  <si>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</si>
  <si>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</si>
  <si>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</si>
  <si>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</si>
  <si>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</si>
  <si>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</si>
  <si>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</si>
  <si>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</si>
  <si>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</si>
  <si>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</si>
  <si>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</si>
  <si>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</si>
  <si>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</si>
  <si>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</si>
  <si>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</si>
  <si>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</si>
  <si>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</si>
  <si>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</si>
  <si>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</si>
  <si>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</si>
  <si>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</si>
  <si>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</si>
  <si>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</si>
  <si>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</si>
  <si>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</si>
  <si>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</si>
  <si>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</si>
  <si>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</si>
  <si>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</si>
  <si>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</si>
  <si>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</si>
  <si>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</si>
  <si>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</si>
  <si>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</si>
  <si>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</si>
  <si>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</si>
  <si>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</si>
  <si>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</si>
  <si>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</si>
  <si>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</si>
  <si>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</si>
  <si>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</si>
  <si>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</si>
  <si>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</si>
  <si>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</si>
  <si>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</si>
  <si>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</si>
  <si>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</si>
  <si>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</si>
  <si>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</si>
  <si>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</si>
  <si>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</si>
  <si>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</si>
  <si>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</si>
  <si>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</si>
  <si>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</si>
  <si>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</si>
  <si>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</si>
  <si>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</si>
  <si>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</si>
  <si>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</si>
  <si>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</si>
  <si>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</si>
  <si>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</si>
  <si>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</si>
  <si>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</si>
  <si>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</si>
  <si>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</si>
  <si>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</si>
  <si>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</si>
  <si>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</si>
  <si>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</si>
  <si>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</si>
  <si>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</si>
  <si>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</si>
  <si>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</si>
  <si>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</si>
  <si>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</si>
  <si>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</si>
  <si>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</si>
  <si>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</si>
  <si>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</si>
  <si>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</si>
  <si>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</si>
  <si>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</si>
  <si>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</si>
  <si>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</si>
  <si>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</si>
  <si>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</si>
  <si>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</si>
  <si>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</si>
  <si>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</si>
  <si>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</si>
  <si>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</si>
  <si>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</si>
  <si>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</si>
  <si>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</si>
  <si>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</si>
  <si>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</si>
  <si>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</si>
  <si>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</si>
  <si>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</si>
  <si>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</si>
  <si>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</si>
  <si>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</si>
  <si>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</si>
  <si>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</si>
  <si>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</si>
  <si>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</si>
  <si>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</si>
  <si>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</si>
  <si>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</si>
  <si>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</si>
  <si>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</si>
  <si>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</si>
  <si>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</si>
  <si>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</si>
  <si>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</si>
  <si>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</si>
  <si>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</si>
  <si>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</si>
  <si>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</si>
  <si>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</si>
  <si>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</si>
  <si>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</si>
  <si>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</si>
  <si>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</si>
  <si>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</si>
  <si>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</si>
  <si>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</si>
  <si>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</si>
  <si>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</si>
  <si>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</si>
  <si>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</si>
  <si>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</si>
  <si>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</si>
  <si>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</si>
  <si>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</si>
  <si>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</si>
  <si>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</si>
  <si>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</si>
  <si>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</si>
  <si>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</si>
  <si>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</si>
  <si>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</si>
  <si>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</si>
  <si>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</si>
  <si>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</si>
  <si>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</si>
  <si>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</si>
  <si>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</si>
  <si>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</si>
  <si>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</si>
  <si>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</si>
  <si>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</si>
  <si>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</si>
  <si>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</si>
  <si>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</si>
  <si>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</si>
  <si>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</si>
  <si>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</si>
  <si>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</si>
  <si>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</si>
  <si>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</si>
  <si>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</si>
  <si>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</si>
  <si>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</si>
  <si>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</si>
  <si>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</si>
  <si>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</si>
  <si>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</si>
  <si>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</si>
  <si>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</si>
  <si>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</si>
  <si>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</si>
  <si>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</si>
  <si>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</si>
  <si>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</si>
  <si>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</si>
  <si>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</si>
  <si>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</si>
  <si>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</si>
  <si>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</si>
  <si>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</si>
  <si>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</si>
  <si>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</si>
  <si>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</si>
  <si>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</si>
  <si>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</si>
  <si>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</si>
  <si>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</si>
  <si>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</si>
  <si>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</si>
  <si>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</si>
  <si>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</si>
  <si>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</si>
  <si>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</si>
  <si>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</si>
  <si>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</si>
  <si>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</si>
  <si>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</si>
  <si>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</si>
  <si>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</si>
  <si>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</si>
  <si>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</si>
  <si>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</si>
  <si>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</si>
  <si>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</si>
  <si>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</si>
  <si>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</si>
  <si>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</si>
  <si>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</si>
  <si>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</si>
  <si>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</si>
  <si>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</si>
  <si>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</si>
  <si>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</si>
  <si>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</si>
  <si>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</si>
  <si>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</si>
  <si>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</si>
  <si>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</si>
  <si>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</si>
  <si>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</si>
  <si>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</si>
  <si>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</si>
  <si>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</si>
  <si>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</si>
  <si>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</si>
  <si>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</si>
  <si>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</si>
  <si>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</si>
  <si>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</si>
  <si>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</si>
  <si>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</si>
  <si>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</si>
  <si>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</si>
  <si>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</si>
  <si>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</si>
  <si>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</si>
  <si>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</si>
  <si>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</si>
  <si>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</si>
  <si>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</si>
  <si>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</si>
  <si>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</si>
  <si>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</si>
  <si>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</si>
  <si>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</si>
  <si>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</si>
  <si>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</si>
  <si>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</si>
  <si>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</si>
  <si>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</si>
  <si>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</si>
  <si>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</si>
  <si>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</si>
  <si>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</si>
  <si>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</si>
  <si>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</si>
  <si>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</si>
  <si>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</si>
  <si>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</si>
  <si>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</si>
  <si>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</si>
  <si>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</si>
  <si>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</si>
  <si>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</si>
  <si>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</si>
  <si>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</si>
  <si>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</si>
  <si>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</si>
  <si>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</si>
  <si>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</si>
  <si>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</si>
  <si>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</si>
  <si>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</si>
  <si>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</si>
  <si>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</si>
  <si>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</si>
  <si>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</si>
  <si>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</si>
  <si>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</si>
  <si>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</si>
  <si>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</si>
  <si>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</si>
  <si>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</si>
  <si>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</si>
  <si>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</si>
  <si>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</si>
  <si>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</si>
  <si>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</si>
  <si>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</si>
  <si>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</si>
  <si>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</si>
  <si>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</si>
  <si>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</si>
  <si>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</si>
  <si>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</si>
  <si>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</si>
  <si>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</si>
  <si>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</si>
  <si>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</si>
  <si>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</si>
  <si>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</si>
  <si>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</si>
  <si>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</si>
  <si>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</si>
  <si>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</si>
  <si>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</si>
  <si>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</si>
  <si>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</si>
  <si>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</si>
  <si>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</si>
  <si>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</si>
  <si>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</si>
  <si>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</si>
  <si>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</si>
  <si>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</si>
  <si>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</si>
  <si>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</si>
  <si>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</si>
  <si>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</si>
  <si>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</si>
  <si>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</si>
  <si>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</si>
  <si>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</si>
  <si>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</si>
  <si>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</si>
  <si>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</si>
  <si>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</si>
  <si>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</si>
  <si>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</si>
  <si>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</si>
  <si>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</si>
  <si>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</si>
  <si>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</si>
  <si>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</si>
  <si>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</si>
  <si>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</si>
  <si>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</si>
  <si>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</si>
  <si>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</si>
  <si>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</si>
  <si>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</si>
  <si>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</si>
  <si>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</si>
  <si>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</si>
  <si>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</si>
  <si>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</si>
  <si>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</si>
  <si>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</si>
  <si>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</si>
  <si>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</si>
  <si>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</si>
  <si>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</si>
  <si>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</si>
  <si>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</si>
  <si>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</si>
  <si>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</si>
  <si>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</si>
  <si>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</si>
  <si>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</si>
  <si>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</si>
  <si>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</si>
  <si>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</si>
  <si>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</si>
  <si>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</si>
  <si>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</si>
  <si>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</si>
  <si>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</si>
  <si>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</si>
  <si>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</si>
  <si>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</si>
  <si>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</si>
  <si>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</si>
  <si>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</si>
  <si>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</si>
  <si>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</si>
  <si>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</si>
  <si>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</si>
  <si>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</si>
  <si>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</si>
  <si>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</si>
  <si>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</si>
  <si>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</si>
  <si>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</si>
  <si>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</si>
  <si>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</si>
  <si>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</si>
  <si>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</si>
  <si>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</si>
  <si>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</si>
  <si>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</si>
  <si>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</si>
  <si>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</si>
  <si>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</si>
  <si>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</si>
  <si>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</si>
  <si>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</si>
  <si>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</si>
  <si>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</si>
  <si>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</si>
  <si>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</si>
  <si>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</si>
  <si>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</si>
  <si>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</si>
  <si>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</si>
  <si>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</si>
  <si>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</si>
  <si>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</si>
  <si>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</si>
  <si>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</si>
  <si>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</si>
  <si>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</si>
  <si>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</si>
  <si>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</si>
  <si>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</si>
  <si>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</si>
  <si>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</si>
  <si>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</si>
  <si>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</si>
  <si>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</si>
  <si>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</si>
  <si>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</si>
  <si>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</si>
  <si>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</si>
  <si>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</si>
  <si>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</si>
  <si>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</si>
  <si>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</si>
  <si>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</si>
  <si>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</si>
  <si>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</si>
  <si>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</si>
  <si>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</si>
  <si>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</si>
  <si>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</si>
  <si>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</si>
  <si>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</si>
  <si>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</si>
  <si>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</si>
  <si>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</si>
  <si>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</si>
  <si>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</si>
  <si>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</si>
  <si>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</si>
  <si>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</si>
  <si>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</si>
  <si>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</si>
  <si>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</si>
  <si>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</si>
  <si>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</si>
  <si>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</si>
  <si>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</si>
  <si>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</si>
  <si>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</si>
  <si>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</si>
  <si>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</si>
  <si>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</si>
  <si>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</si>
  <si>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</si>
  <si>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</si>
  <si>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</si>
  <si>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</si>
  <si>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</si>
  <si>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</si>
  <si>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</si>
  <si>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</si>
  <si>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</si>
  <si>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</si>
  <si>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</si>
  <si>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</si>
  <si>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</si>
  <si>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</si>
  <si>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</si>
  <si>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</si>
  <si>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</si>
  <si>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</si>
  <si>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</si>
  <si>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</si>
  <si>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</si>
  <si>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</si>
  <si>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</si>
  <si>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</si>
  <si>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</si>
  <si>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</si>
  <si>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</si>
  <si>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</si>
  <si>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</si>
  <si>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</si>
  <si>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</si>
  <si>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</si>
  <si>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</si>
  <si>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</si>
  <si>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</si>
  <si>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</si>
  <si>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</si>
  <si>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</si>
  <si>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</si>
  <si>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</si>
  <si>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</si>
  <si>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</si>
  <si>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</si>
  <si>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</si>
  <si>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</si>
  <si>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</si>
  <si>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</si>
  <si>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</si>
  <si>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</si>
  <si>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</si>
  <si>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</si>
  <si>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</si>
  <si>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</si>
  <si>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</si>
  <si>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</si>
  <si>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</si>
  <si>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</si>
  <si>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</si>
  <si>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</si>
  <si>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</si>
  <si>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</si>
  <si>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</si>
  <si>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</si>
  <si>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</si>
  <si>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</si>
  <si>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</si>
  <si>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</si>
  <si>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</si>
  <si>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</si>
  <si>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</si>
  <si>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</si>
  <si>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</si>
  <si>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</si>
  <si>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</si>
  <si>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</si>
  <si>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</si>
  <si>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</si>
  <si>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</si>
  <si>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</si>
  <si>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</si>
  <si>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</si>
  <si>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</si>
  <si>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</si>
  <si>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</si>
  <si>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</si>
  <si>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</si>
  <si>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</si>
  <si>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</si>
  <si>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</si>
  <si>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</si>
  <si>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</si>
  <si>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</si>
  <si>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</si>
  <si>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</si>
  <si>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</si>
  <si>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</si>
  <si>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</si>
  <si>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</si>
  <si>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</si>
  <si>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</si>
  <si>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</si>
  <si>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</si>
  <si>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</si>
  <si>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</si>
  <si>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</si>
  <si>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</si>
  <si>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</si>
  <si>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</si>
  <si>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</si>
  <si>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</si>
  <si>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</si>
  <si>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</si>
  <si>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</si>
  <si>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</si>
  <si>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</si>
  <si>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</si>
  <si>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</si>
  <si>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</si>
  <si>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</si>
  <si>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</si>
  <si>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</si>
  <si>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</si>
  <si>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</si>
  <si>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</si>
  <si>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</si>
  <si>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</si>
  <si>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</si>
  <si>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</si>
  <si>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</si>
  <si>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</si>
  <si>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</si>
  <si>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</si>
  <si>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</si>
  <si>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</si>
  <si>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</si>
  <si>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</si>
  <si>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</si>
  <si>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</si>
  <si>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</si>
  <si>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</si>
  <si>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</si>
  <si>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</si>
  <si>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</si>
  <si>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</si>
  <si>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</si>
  <si>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</si>
  <si>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</si>
  <si>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</si>
  <si>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</si>
  <si>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</si>
  <si>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</si>
  <si>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</si>
  <si>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</si>
  <si>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</si>
  <si>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</si>
  <si>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</si>
  <si>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</si>
  <si>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</si>
  <si>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</si>
  <si>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</si>
  <si>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</si>
  <si>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</si>
  <si>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</si>
  <si>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</si>
  <si>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</si>
  <si>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</si>
  <si>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</si>
  <si>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</si>
  <si>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</si>
  <si>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</si>
  <si>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</si>
  <si>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</si>
  <si>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</si>
  <si>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</si>
  <si>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</si>
  <si>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</si>
  <si>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</si>
  <si>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</si>
  <si>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</si>
  <si>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</si>
  <si>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</si>
  <si>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</si>
  <si>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</si>
  <si>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</si>
  <si>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</si>
  <si>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</si>
  <si>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</si>
  <si>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</si>
  <si>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</si>
  <si>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</si>
  <si>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</si>
  <si>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</si>
  <si>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</si>
  <si>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</si>
  <si>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</si>
  <si>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</si>
  <si>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</si>
  <si>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</si>
  <si>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</si>
  <si>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</si>
  <si>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</si>
  <si>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</si>
  <si>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</si>
  <si>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</si>
  <si>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</si>
  <si>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</si>
  <si>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</si>
  <si>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</si>
  <si>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</si>
  <si>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</si>
  <si>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</si>
  <si>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</si>
  <si>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</si>
  <si>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</si>
  <si>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</si>
  <si>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</si>
  <si>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</si>
  <si>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</si>
  <si>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</si>
  <si>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</si>
  <si>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</si>
  <si>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</si>
  <si>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</si>
  <si>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</si>
  <si>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</si>
  <si>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</si>
  <si>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</si>
  <si>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</si>
  <si>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</si>
  <si>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</si>
  <si>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</si>
  <si>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</si>
  <si>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</si>
  <si>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</si>
  <si>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</si>
  <si>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</si>
  <si>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</si>
  <si>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</si>
  <si>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</si>
  <si>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</si>
  <si>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</si>
  <si>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</si>
  <si>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</si>
  <si>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</si>
  <si>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</si>
  <si>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</si>
  <si>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</si>
  <si>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</si>
  <si>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</si>
  <si>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</si>
  <si>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</si>
  <si>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</si>
  <si>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</si>
  <si>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</si>
  <si>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</si>
  <si>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</si>
  <si>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</si>
  <si>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</si>
  <si>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</si>
  <si>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</si>
  <si>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</si>
  <si>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</si>
  <si>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</si>
  <si>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</si>
  <si>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</si>
  <si>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</si>
  <si>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</si>
  <si>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</si>
  <si>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</si>
  <si>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</si>
  <si>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</si>
  <si>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</si>
  <si>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</si>
  <si>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</si>
  <si>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</si>
  <si>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</si>
  <si>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</si>
  <si>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</si>
  <si>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</si>
  <si>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</si>
  <si>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</si>
  <si>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</si>
  <si>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</si>
  <si>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</si>
  <si>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</si>
  <si>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</si>
  <si>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</si>
  <si>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</si>
  <si>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</si>
  <si>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</si>
  <si>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</si>
  <si>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</si>
  <si>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</si>
  <si>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</si>
  <si>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</si>
  <si>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</si>
  <si>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</si>
  <si>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</si>
  <si>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</si>
  <si>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</si>
  <si>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</si>
  <si>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</si>
  <si>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</si>
  <si>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</si>
  <si>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</si>
  <si>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</si>
  <si>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</si>
  <si>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</si>
  <si>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</si>
  <si>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</si>
  <si>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</si>
  <si>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</si>
  <si>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</si>
  <si>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</si>
  <si>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</si>
  <si>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</si>
  <si>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</si>
  <si>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</si>
  <si>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</si>
  <si>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</si>
  <si>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</si>
  <si>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</si>
  <si>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</si>
  <si>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</si>
  <si>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</si>
  <si>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</si>
  <si>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</si>
  <si>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</si>
  <si>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</si>
  <si>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</si>
  <si>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</si>
  <si>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</si>
  <si>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</si>
  <si>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</si>
  <si>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</si>
  <si>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</si>
  <si>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</si>
  <si>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</si>
  <si>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</si>
  <si>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</si>
  <si>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</si>
  <si>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</si>
  <si>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</si>
  <si>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</si>
  <si>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</si>
  <si>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</si>
  <si>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</si>
  <si>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</si>
  <si>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</si>
  <si>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</si>
  <si>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</si>
  <si>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</si>
  <si>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</si>
  <si>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</si>
  <si>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</si>
  <si>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</si>
  <si>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</si>
  <si>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</si>
  <si>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</si>
  <si>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</si>
  <si>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</si>
  <si>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</si>
  <si>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</si>
  <si>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</si>
  <si>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</si>
  <si>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</si>
  <si>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</si>
  <si>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</si>
  <si>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</si>
  <si>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</si>
  <si>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</si>
  <si>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</si>
  <si>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</si>
  <si>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</si>
  <si>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</si>
  <si>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</si>
  <si>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</si>
  <si>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</si>
  <si>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</si>
  <si>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</si>
  <si>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</si>
  <si>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</si>
  <si>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</si>
  <si>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</si>
  <si>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</si>
  <si>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</si>
  <si>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</si>
  <si>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</si>
  <si>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</si>
  <si>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</si>
  <si>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</si>
  <si>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</si>
  <si>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</si>
  <si>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</si>
  <si>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</si>
  <si>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</si>
  <si>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</si>
  <si>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</si>
  <si>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</si>
  <si>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</si>
  <si>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</si>
  <si>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</si>
  <si>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</si>
  <si>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</si>
  <si>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</si>
  <si>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</si>
  <si>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</si>
  <si>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</si>
  <si>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</si>
  <si>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</si>
  <si>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</si>
  <si>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</si>
  <si>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</si>
  <si>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</si>
  <si>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</si>
  <si>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</si>
  <si>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</si>
  <si>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</si>
  <si>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</si>
  <si>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</si>
  <si>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</si>
  <si>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</si>
  <si>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</si>
  <si>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</si>
  <si>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</si>
  <si>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</si>
  <si>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</si>
  <si>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</si>
  <si>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</si>
  <si>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</si>
  <si>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</si>
  <si>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</si>
  <si>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</si>
  <si>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</si>
  <si>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</si>
  <si>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</si>
  <si>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</si>
  <si>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</si>
  <si>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</si>
  <si>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</si>
  <si>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</si>
  <si>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</si>
  <si>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</si>
  <si>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</si>
  <si>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</si>
  <si>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</si>
  <si>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</si>
  <si>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</si>
  <si>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</si>
  <si>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</si>
  <si>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</si>
  <si>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</si>
  <si>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</si>
  <si>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</si>
  <si>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</si>
  <si>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</si>
  <si>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</si>
  <si>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</si>
  <si>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</si>
  <si>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</si>
  <si>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</si>
  <si>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</si>
  <si>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</si>
  <si>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</si>
  <si>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</si>
  <si>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</si>
  <si>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</si>
  <si>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</si>
  <si>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</si>
  <si>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</si>
  <si>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</si>
  <si>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</si>
  <si>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</si>
  <si>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</si>
  <si>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</si>
  <si>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</si>
  <si>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</si>
  <si>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</si>
  <si>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</si>
  <si>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</si>
  <si>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</si>
  <si>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</si>
  <si>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</si>
  <si>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</si>
  <si>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</si>
  <si>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</si>
  <si>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</si>
  <si>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</si>
  <si>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</si>
  <si>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</si>
  <si>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</si>
  <si>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</si>
  <si>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</si>
  <si>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</si>
  <si>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</si>
  <si>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</si>
  <si>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</si>
  <si>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</si>
  <si>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</si>
  <si>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</si>
  <si>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</si>
  <si>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</si>
  <si>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</si>
  <si>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</si>
  <si>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</si>
  <si>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</si>
  <si>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</si>
  <si>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</si>
  <si>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</si>
  <si>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</si>
  <si>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</si>
  <si>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</si>
  <si>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</si>
  <si>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</si>
  <si>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</si>
  <si>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</si>
  <si>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</si>
  <si>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</si>
  <si>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</si>
  <si>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</si>
  <si>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</si>
  <si>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</si>
  <si>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</si>
  <si>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</si>
  <si>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</si>
  <si>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</si>
  <si>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</si>
  <si>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</si>
  <si>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</si>
  <si>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</si>
  <si>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</si>
  <si>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</si>
  <si>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</si>
  <si>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</si>
  <si>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</si>
  <si>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</si>
  <si>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</si>
  <si>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</si>
  <si>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</si>
  <si>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</si>
  <si>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</si>
  <si>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</si>
  <si>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</si>
  <si>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</si>
  <si>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</si>
  <si>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</si>
  <si>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</si>
  <si>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</si>
  <si>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</si>
  <si>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</si>
  <si>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</si>
  <si>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</si>
  <si>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</si>
  <si>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</si>
  <si>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</si>
  <si>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</si>
  <si>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</si>
  <si>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</si>
  <si>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</si>
  <si>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</si>
  <si>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</si>
  <si>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</si>
  <si>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</si>
  <si>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</si>
  <si>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</si>
  <si>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</si>
  <si>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</si>
  <si>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</si>
  <si>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</si>
  <si>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</si>
  <si>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</si>
  <si>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</si>
  <si>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</si>
  <si>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</si>
  <si>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</si>
  <si>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</si>
  <si>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</si>
  <si>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</si>
  <si>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</si>
  <si>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</si>
  <si>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</si>
  <si>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</si>
  <si>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</si>
  <si>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</si>
  <si>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</si>
  <si>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</si>
  <si>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</si>
  <si>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</si>
  <si>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</si>
  <si>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</si>
  <si>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</si>
  <si>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</si>
  <si>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</si>
  <si>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</si>
  <si>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</si>
  <si>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</si>
  <si>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</si>
  <si>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</si>
  <si>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</si>
  <si>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</si>
  <si>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</si>
  <si>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</si>
  <si>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</si>
  <si>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</si>
  <si>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</si>
  <si>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</si>
  <si>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</si>
  <si>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</si>
  <si>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</si>
  <si>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</si>
  <si>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</si>
  <si>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</si>
  <si>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</si>
  <si>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</si>
  <si>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</si>
  <si>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</si>
  <si>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</si>
  <si>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</si>
  <si>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</si>
  <si>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</si>
  <si>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</si>
  <si>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</si>
  <si>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</si>
  <si>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</si>
  <si>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</si>
  <si>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</si>
  <si>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</si>
  <si>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</si>
  <si>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</si>
  <si>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</si>
  <si>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</si>
  <si>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</si>
  <si>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</si>
  <si>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</si>
  <si>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</si>
  <si>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</si>
  <si>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</si>
  <si>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</si>
  <si>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</si>
  <si>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</si>
  <si>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</si>
  <si>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</si>
  <si>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</si>
  <si>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</si>
  <si>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</si>
  <si>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</si>
  <si>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</si>
  <si>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</si>
  <si>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</si>
  <si>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</si>
  <si>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</si>
  <si>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</si>
  <si>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</si>
  <si>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</si>
  <si>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</si>
  <si>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</si>
  <si>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</si>
  <si>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</si>
  <si>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</si>
  <si>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</si>
  <si>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</si>
  <si>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</si>
  <si>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</si>
  <si>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</si>
  <si>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</si>
  <si>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</si>
  <si>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</si>
  <si>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</si>
  <si>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</si>
  <si>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</si>
  <si>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</si>
  <si>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</si>
  <si>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</si>
  <si>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</si>
  <si>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</si>
  <si>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</si>
  <si>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</si>
  <si>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</si>
  <si>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</si>
  <si>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</si>
  <si>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</si>
  <si>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</si>
  <si>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</si>
  <si>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</si>
  <si>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</si>
  <si>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</si>
  <si>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</si>
  <si>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</si>
  <si>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</si>
  <si>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</si>
  <si>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</si>
  <si>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</si>
  <si>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</si>
  <si>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</si>
  <si>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</si>
  <si>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</si>
  <si>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</si>
  <si>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</si>
  <si>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</si>
  <si>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</si>
  <si>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</si>
  <si>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</si>
  <si>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</si>
  <si>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</si>
  <si>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</si>
  <si>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</si>
  <si>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</si>
  <si>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</si>
  <si>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</si>
  <si>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</si>
  <si>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</si>
  <si>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</si>
  <si>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</si>
  <si>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</si>
  <si>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</si>
  <si>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</si>
  <si>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</si>
  <si>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</si>
  <si>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</si>
  <si>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</si>
  <si>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</si>
  <si>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</si>
  <si>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</si>
  <si>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</si>
  <si>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</si>
  <si>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</si>
  <si>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</si>
  <si>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</si>
  <si>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</si>
  <si>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</si>
  <si>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</si>
  <si>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</si>
  <si>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</si>
  <si>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</si>
  <si>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</si>
  <si>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</si>
  <si>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</si>
  <si>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</si>
  <si>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</si>
  <si>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</si>
  <si>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</si>
  <si>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</si>
  <si>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</si>
  <si>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</si>
  <si>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</si>
  <si>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</si>
  <si>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</si>
  <si>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</si>
  <si>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</si>
  <si>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</si>
  <si>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</si>
  <si>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</si>
  <si>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</si>
  <si>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</si>
  <si>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</si>
  <si>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</si>
  <si>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</si>
  <si>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</si>
  <si>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</si>
  <si>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</si>
  <si>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</si>
  <si>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</si>
  <si>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</si>
  <si>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</si>
  <si>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</si>
  <si>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</si>
  <si>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</si>
  <si>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</si>
  <si>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</si>
  <si>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</si>
  <si>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</si>
  <si>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</si>
  <si>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</si>
  <si>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</si>
  <si>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</si>
  <si>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</si>
  <si>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</si>
  <si>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</si>
  <si>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</si>
  <si>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</si>
  <si>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</si>
  <si>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</si>
  <si>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</si>
  <si>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</si>
  <si>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</si>
  <si>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</si>
  <si>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</si>
  <si>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</si>
  <si>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</si>
  <si>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</si>
  <si>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</si>
  <si>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</si>
  <si>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</si>
  <si>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</si>
  <si>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</si>
  <si>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</si>
  <si>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</si>
  <si>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</si>
  <si>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</si>
  <si>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</si>
  <si>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</si>
  <si>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</si>
  <si>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</si>
  <si>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</si>
  <si>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</si>
  <si>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</si>
  <si>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</si>
  <si>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</si>
  <si>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</si>
  <si>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</si>
  <si>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</si>
  <si>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</si>
  <si>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</si>
  <si>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</si>
  <si>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</si>
  <si>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</si>
  <si>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</si>
  <si>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</si>
  <si>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</si>
  <si>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</si>
  <si>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</si>
  <si>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</si>
  <si>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</si>
  <si>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</si>
  <si>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</si>
  <si>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</si>
  <si>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</si>
  <si>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</si>
  <si>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</si>
  <si>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</si>
  <si>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</si>
  <si>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</si>
  <si>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</si>
  <si>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</si>
  <si>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</si>
  <si>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</si>
  <si>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</si>
  <si>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</si>
  <si>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</si>
  <si>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</si>
  <si>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</si>
  <si>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</si>
  <si>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</si>
  <si>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</si>
  <si>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</si>
  <si>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</si>
  <si>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</si>
  <si>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</si>
  <si>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</si>
  <si>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</si>
  <si>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</si>
  <si>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</si>
  <si>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</si>
  <si>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</si>
  <si>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</si>
  <si>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</si>
  <si>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</si>
  <si>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</si>
  <si>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</si>
  <si>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</si>
  <si>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</si>
  <si>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</si>
  <si>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</si>
  <si>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</si>
  <si>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</si>
  <si>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</si>
  <si>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</si>
  <si>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</si>
  <si>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</si>
  <si>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</si>
  <si>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</si>
  <si>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</si>
  <si>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</si>
  <si>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</si>
  <si>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</si>
  <si>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</si>
  <si>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</si>
  <si>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</si>
  <si>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</si>
  <si>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</si>
  <si>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</si>
  <si>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</si>
  <si>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</si>
  <si>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</si>
  <si>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</si>
  <si>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</si>
  <si>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</si>
  <si>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</si>
  <si>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</si>
  <si>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</si>
  <si>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</si>
  <si>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</si>
  <si>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</si>
  <si>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</si>
  <si>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</si>
  <si>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</si>
  <si>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</si>
  <si>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</si>
  <si>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</si>
  <si>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</si>
  <si>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</si>
  <si>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</si>
  <si>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</si>
  <si>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</si>
  <si>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</si>
  <si>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</si>
  <si>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</si>
  <si>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</si>
  <si>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</si>
  <si>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</si>
  <si>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</si>
  <si>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</si>
  <si>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</si>
  <si>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</si>
  <si>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</si>
  <si>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</si>
  <si>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</si>
  <si>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</si>
  <si>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</si>
  <si>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</si>
  <si>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</si>
  <si>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</si>
  <si>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</si>
  <si>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</si>
  <si>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</si>
  <si>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</si>
  <si>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</si>
  <si>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</si>
  <si>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</si>
  <si>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</si>
  <si>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</si>
  <si>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</si>
  <si>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</si>
  <si>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</si>
  <si>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</si>
  <si>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</si>
  <si>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</si>
  <si>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</si>
  <si>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</si>
  <si>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</si>
  <si>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</si>
  <si>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</si>
  <si>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</si>
  <si>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</si>
  <si>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</si>
  <si>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</si>
  <si>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</si>
  <si>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</si>
  <si>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</si>
  <si>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</si>
  <si>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</si>
  <si>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</si>
  <si>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</si>
  <si>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</si>
  <si>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</si>
  <si>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</si>
  <si>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</si>
  <si>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</si>
  <si>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</si>
  <si>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</si>
  <si>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</si>
  <si>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</si>
  <si>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</si>
  <si>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</si>
  <si>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</si>
  <si>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</si>
  <si>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</si>
  <si>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</si>
  <si>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</si>
  <si>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</si>
  <si>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</si>
  <si>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</si>
  <si>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</si>
  <si>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</si>
  <si>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</si>
  <si>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</si>
  <si>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</si>
  <si>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</si>
  <si>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</si>
  <si>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</si>
  <si>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</si>
  <si>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</si>
  <si>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</si>
  <si>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</si>
  <si>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</si>
  <si>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</si>
  <si>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</si>
  <si>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</si>
  <si>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</si>
  <si>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</si>
  <si>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</si>
  <si>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</si>
  <si>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</si>
  <si>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</si>
  <si>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</si>
  <si>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</si>
  <si>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</si>
  <si>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</si>
  <si>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</si>
  <si>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</si>
  <si>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</si>
  <si>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</si>
  <si>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</si>
  <si>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</si>
  <si>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</si>
  <si>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</si>
  <si>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</si>
  <si>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</si>
  <si>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</si>
  <si>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</si>
  <si>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</si>
  <si>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</si>
  <si>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</si>
  <si>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</si>
  <si>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</si>
  <si>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</si>
  <si>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</si>
  <si>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</si>
  <si>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</si>
  <si>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</si>
  <si>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</si>
  <si>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</si>
  <si>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</si>
  <si>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</si>
  <si>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</si>
  <si>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</si>
  <si>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</si>
  <si>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</si>
  <si>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</si>
  <si>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</si>
  <si>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</si>
  <si>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</si>
  <si>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</si>
  <si>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</si>
  <si>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</si>
  <si>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</si>
  <si>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</si>
  <si>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</si>
  <si>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</si>
  <si>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</si>
  <si>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</si>
  <si>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</si>
  <si>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</si>
  <si>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</si>
  <si>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</si>
  <si>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</si>
  <si>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</si>
  <si>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</si>
  <si>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</si>
  <si>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</si>
  <si>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</si>
  <si>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</si>
  <si>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</si>
  <si>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</si>
  <si>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</si>
  <si>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</si>
  <si>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</si>
  <si>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</si>
  <si>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</si>
  <si>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</si>
  <si>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</si>
  <si>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</si>
  <si>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</si>
  <si>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</si>
  <si>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</si>
  <si>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</si>
  <si>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</si>
  <si>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</si>
  <si>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</si>
  <si>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</si>
  <si>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</si>
  <si>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</si>
  <si>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</si>
  <si>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</si>
  <si>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</si>
  <si>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</si>
  <si>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</si>
  <si>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</si>
  <si>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</si>
  <si>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</si>
  <si>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</si>
  <si>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</si>
  <si>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</si>
  <si>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</si>
  <si>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</si>
  <si>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</si>
  <si>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</si>
  <si>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</si>
  <si>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</si>
  <si>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</si>
  <si>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</si>
  <si>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</si>
  <si>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</si>
  <si>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</si>
  <si>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</si>
  <si>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</si>
  <si>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</si>
  <si>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</si>
  <si>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</si>
  <si>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</si>
  <si>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</si>
  <si>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</si>
  <si>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</si>
  <si>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</si>
  <si>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</si>
  <si>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PCM-20251028-00000918</t>
  </si>
  <si>
    <t>ETA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</si>
  <si>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</si>
  <si>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</si>
  <si>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</si>
  <si>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</si>
  <si>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</si>
  <si>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</si>
  <si>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</si>
  <si>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</si>
  <si>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</si>
  <si>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</si>
  <si>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</si>
  <si>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</si>
  <si>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</si>
  <si>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</si>
  <si>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</si>
  <si>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</si>
  <si>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</si>
  <si>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</si>
  <si>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</si>
  <si>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</si>
  <si>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</si>
  <si>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</si>
  <si>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</si>
  <si>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</si>
  <si>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</si>
  <si>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</si>
  <si>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</si>
  <si>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</si>
  <si>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</si>
  <si>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</si>
  <si>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</si>
  <si>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</si>
  <si>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</si>
  <si>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</si>
  <si>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</si>
  <si>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</si>
  <si>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</si>
  <si>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</si>
  <si>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</si>
  <si>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</si>
  <si>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</si>
  <si>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</si>
  <si>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</si>
  <si>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</si>
  <si>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</si>
  <si>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</si>
  <si>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</si>
  <si>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</si>
  <si>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</si>
  <si>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</si>
  <si>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</si>
  <si>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</si>
  <si>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</si>
  <si>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</si>
  <si>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</si>
  <si>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</si>
  <si>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</si>
  <si>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</si>
  <si>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</si>
  <si>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</si>
  <si>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</si>
  <si>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</si>
  <si>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</si>
  <si>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</si>
  <si>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</si>
  <si>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</si>
  <si>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</si>
  <si>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</si>
  <si>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</si>
  <si>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</si>
  <si>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</si>
  <si>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</si>
  <si>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</si>
  <si>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</si>
  <si>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</si>
  <si>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</si>
  <si>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</si>
  <si>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</si>
  <si>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</si>
  <si>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</si>
  <si>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</si>
  <si>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</si>
  <si>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PCM-20251028-00000940</t>
  </si>
  <si>
    <t>ETA 35 km</t>
  </si>
  <si>
    <t xml:space="preserve">no PCM </t>
  </si>
  <si>
    <t>ETA 32 km</t>
  </si>
  <si>
    <t xml:space="preserve"> PCM-20250215-00000830 </t>
  </si>
  <si>
    <t>LTE site still down and  site located in aramco area access issue need special permission</t>
  </si>
  <si>
    <t>PCM-20251028-00000845</t>
  </si>
  <si>
    <t>EM team on the way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</si>
  <si>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</si>
  <si>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</si>
  <si>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</si>
  <si>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</si>
  <si>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</si>
  <si>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</si>
  <si>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</si>
  <si>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SCECO failure and no parking to connect PG as the site is located near to haram, Team complaining issue to SCECO Company and waiting for response (complain NO 2903864780)</t>
  </si>
  <si>
    <t>PCM-20251028-00000880</t>
  </si>
  <si>
    <t>EM Team on the way ETA: 60 Mins</t>
  </si>
  <si>
    <t>BHS9006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</si>
</sst>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2" totalsRowShown="0" headerRowDxfId="157" dataDxfId="156" headerRowBorderDxfId="154" tableBorderDxfId="155" totalsRowBorderDxfId="153">
  <autoFilter ref="A1:CJ20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9" totalsRowShown="0" headerRowDxfId="48" dataDxfId="47" headerRowBorderDxfId="45" tableBorderDxfId="46" totalsRowBorderDxfId="44">
  <autoFilter ref="A1:L18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295.5275013888895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14741</v>
      </c>
      <c r="E3" s="135" t="s">
        <v>38998</v>
      </c>
      <c r="F3" s="136">
        <v>45958.456134259257</v>
      </c>
      <c r="G3" s="137">
        <f ca="1">IFERROR(NOW()-F3,"")</f>
        <v>1.9793055558693595E-2</v>
      </c>
      <c r="H3" s="136">
        <v>45958.450578703705</v>
      </c>
      <c r="I3" s="134" t="str">
        <f>IFERROR(VLOOKUP(D3,DB!A:F,6,0),"")</f>
        <v>SCECO</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45958.475927314816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45958.475927314816</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45958.475927314816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45958.475927314816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45958.475927314816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45958.475927314816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45958.475927314816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45958.475927314816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45958.475927314816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45958.475927314816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45958.475927314816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45958.475927314816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45958.475927314816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45958.475927314816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45958.475927314816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45958.475927314816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45958.475927314816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45958.475927314816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45958.475927314816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45958.475927314816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45958.475927314816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45958.475927314816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45958.475927314816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45958.475927314816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45958.475927314816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45958.475927314816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45958.475927314816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45958.475927314816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45958.475927314816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45958.475927314816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45958.475927314816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45958.475927314816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45958.475927314816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45958.475927314816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45958.475927314816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45958.475927314816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45958.475927314816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45958.475927314816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45958.475927314816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45958.475927314816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45958.475927314816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45958.475927314816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45958.475927314816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45958.475927314816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45958.475927314816</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45958.475927314816</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65CEEE8A-D1C4-4EEB-83AD-1235710F0A9D}"/>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2"/>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133.47608935185417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4</v>
      </c>
      <c r="D4" s="18" t="s">
        <v>21450</v>
      </c>
      <c r="E4" s="87" t="s">
        <v>38998</v>
      </c>
      <c r="F4" s="115">
        <v>45958.463958333334</v>
      </c>
      <c r="G4" s="116">
        <f ca="1">IFERROR(NOW()-F4,"-")</f>
        <v>1.1968749997322448E-2</v>
      </c>
      <c r="H4" s="115">
        <v>45958.455625000002</v>
      </c>
      <c r="I4" s="18" t="str">
        <f>IFERROR(VLOOKUP(D4,DB!A:F,6,0),"")</f>
        <v>SCECO</v>
      </c>
      <c r="J4" s="18" t="str">
        <f>IFERROR(VLOOKUP(D4,DB!A:G,7,0),"")</f>
        <v>Dead+No BB Shifted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2</v>
      </c>
      <c r="D5" s="18" t="s">
        <v>18053</v>
      </c>
      <c r="E5" s="114"/>
      <c r="F5" s="115"/>
      <c r="G5" s="116">
        <f ca="1">IFERROR(NOW()-F5,"-")</f>
        <v>45958.475927083331</v>
      </c>
      <c r="H5" s="115">
        <v>45958.455625000002</v>
      </c>
      <c r="I5" s="18" t="str">
        <f>IFERROR(VLOOKUP(D5,DB!A:F,6,0),"")</f>
        <v>SCECO</v>
      </c>
      <c r="J5" s="18" t="str">
        <f>IFERROR(VLOOKUP(D5,DB!A:G,7,0),"")</f>
        <v>Vandalized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45958.475927083331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45958.475927083331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45958.475927083331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45958.475927083331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45958.475927083331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45958.475927083331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45958.475927083331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45958.475927083331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45958.475927083331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45958.475927083331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45958.475927083331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45958.475927083331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45958.475927083331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45958.475927083331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45958.475927083331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45958.475927083331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45958.475927083331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45958.475927083331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45958.475927083331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45958.475927083331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45958.475927083331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45958.475927083331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45958.475927083331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45958.475927083331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45958.475927083331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45958.475927083331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45958.475927083331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45958.475927083331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45958.475927083331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45958.475927083331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45958.475927083331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45958.475927083331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45958.475927083331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45958.475927083331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45958.475927083331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45958.475927083331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45958.475927083331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45958.475927083331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45958.475927083331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45958.475927083331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45958.475927083331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45958.475927083331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45958.475927083331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45958.475927083331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45958.475927083331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45958.475927083331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45958.475927083331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45958.475927083331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45958.475927083331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45958.475927083331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45958.475927083331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45958.475927083331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61"/>
      <c r="B58" s="162" t="str">
        <f>IFERROR(VLOOKUP(D58,DB!A:K,11,0),"")</f>
        <v/>
      </c>
      <c r="C58" s="162"/>
      <c r="D58" s="162"/>
      <c r="E58" s="163"/>
      <c r="F58" s="164"/>
      <c r="G58" s="165">
        <f ca="1">IFERROR(NOW()-F58,"-")</f>
        <v>45958.475927083331</v>
      </c>
      <c r="H58" s="164"/>
      <c r="I58" s="162" t="str">
        <f>IFERROR(VLOOKUP(D58,DB!A:F,6,0),"")</f>
        <v/>
      </c>
      <c r="J58" s="162" t="str">
        <f>IFERROR(VLOOKUP(D58,DB!A:G,7,0),"")</f>
        <v/>
      </c>
      <c r="K58" s="166"/>
      <c r="L58" s="162" t="str">
        <f>IFERROR(VLOOKUP(D58,DB!A:I,9,0),"")</f>
        <v/>
      </c>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62"/>
      <c r="AL58" s="162"/>
      <c r="AM58" s="162"/>
      <c r="AN58" s="162"/>
      <c r="AO58" s="162"/>
      <c r="AP58" s="162"/>
      <c r="AQ58" s="162"/>
      <c r="AR58" s="162"/>
      <c r="AS58" s="162"/>
      <c r="AT58" s="162"/>
      <c r="AU58" s="162"/>
      <c r="AV58" s="162"/>
      <c r="AW58" s="162"/>
      <c r="AX58" s="162"/>
      <c r="AY58" s="162"/>
      <c r="AZ58" s="162"/>
      <c r="BA58" s="162"/>
      <c r="BB58" s="162"/>
      <c r="BC58" s="162"/>
      <c r="BD58" s="162"/>
      <c r="BE58" s="162"/>
      <c r="BF58" s="162"/>
      <c r="BG58" s="162"/>
      <c r="BH58" s="162"/>
      <c r="BI58" s="162"/>
      <c r="BJ58" s="162"/>
      <c r="BK58" s="162"/>
      <c r="BL58" s="162"/>
      <c r="BM58" s="162"/>
      <c r="BN58" s="162"/>
      <c r="BO58" s="162"/>
      <c r="BP58" s="162"/>
      <c r="BQ58" s="162"/>
      <c r="BR58" s="162"/>
      <c r="BS58" s="162"/>
      <c r="BT58" s="162"/>
      <c r="BU58" s="162"/>
      <c r="BV58" s="162"/>
      <c r="BW58" s="162"/>
      <c r="BX58" s="162"/>
      <c r="BY58" s="162"/>
      <c r="BZ58" s="162"/>
      <c r="CA58" s="162"/>
      <c r="CB58" s="162"/>
      <c r="CC58" s="162"/>
      <c r="CD58" s="162"/>
      <c r="CE58" s="162"/>
      <c r="CF58" s="162"/>
      <c r="CG58" s="162"/>
      <c r="CH58" s="162"/>
      <c r="CI58" s="162"/>
      <c r="CJ58" s="167"/>
    </row>
    <row r="59" spans="1:88" ht="31.5" customHeight="1">
      <c r="A59" s="113"/>
      <c r="B59" s="18" t="str">
        <f>IFERROR(VLOOKUP(D59,DB!A:K,11,0),"")</f>
        <v/>
      </c>
      <c r="C59" s="18"/>
      <c r="D59" s="18"/>
      <c r="E59" s="114"/>
      <c r="F59" s="115"/>
      <c r="G59" s="116">
        <f ca="1">IFERROR(NOW()-F59,"-")</f>
        <v>45958.475927083331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45958.475927083331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45958.475927083331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45958.475927083331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45958.475927083331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45958.475927083331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45958.475927083331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45958.475927083331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45958.475927083331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45958.475927083331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45958.475927083331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45958.475927083331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45958.475927083331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45958.475927083331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45958.475927083331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45958.475927083331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45958.475927083331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45958.475927083331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45958.475927083331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45958.475927083331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45958.475927083331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45958.475927083331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45958.475927083331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45958.475927083331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45958.475927083331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45958.475927083331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45958.475927083331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45958.475927083331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45958.475927083331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45958.475927083331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45958.475927083331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45958.475927083331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45958.475927083331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45958.475927083331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45958.475927083331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45958.475927083331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45958.475927083331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45958.475927083331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45958.475927083331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45958.475927083331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45958.475927083331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45958.475927083331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45958.475927083331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45958.475927083331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45958.475927083331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45958.475927083331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45958.475927083331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45958.475927083331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45958.475927083331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45958.475927083331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45958.475927083331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45958.475927083331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45958.475927083331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45958.475927083331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45958.475927083331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45958.475927083331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45958.475927083331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45958.475927083331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45958.475927083331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45958.475927083331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45958.475927083331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45958.475927083331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45958.475927083331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45958.475927083331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45958.475927083331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45958.475927083331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45958.475927083331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45958.475927083331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45958.475927083331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45958.475927083331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45958.475927083331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45958.475927083331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45958.475927083331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45958.475927083331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45958.475927083331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45958.475927083331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45958.475927083331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45958.475927083331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45958.475927083331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45958.475927083331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45958.475927083331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45958.475927083331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45958.475927083331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45958.475927083331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45958.475927083331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45958.475927083331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45958.475927083331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45958.475927083331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45958.475927083331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45958.475927083331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45958.475927083331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45958.475927083331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45958.475927083331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45958.475927083331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45958.475927083331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45958.475927083331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45958.475927083331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45958.475927083331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45958.475927083331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45958.475927083331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45958.475927083331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45958.475927083331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45958.475927083331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45958.475927083331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45958.475927083331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45958.475927083331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45958.475927083331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45958.475927083331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45958.475927083331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45958.475927083331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45958.475927083331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45958.475927083331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45958.475927083331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45958.475927083331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45958.475927083331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45958.475927083331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45958.475927083331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45958.475927083331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45958.475927083331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45958.475927083331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45958.475927083331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45958.475927083331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45958.475927083331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45958.475927083331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45958.475927083331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45958.475927083331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45958.475927083331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45958.475927083331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45958.475927083331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45958.475927083331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45958.475927083331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45958.475927083331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45958.475927083331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45958.475927083331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45958.475927083331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45958.475927083331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45958.475927083331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45958.475927083331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45958.475927083331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45958.475927083331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45958.475927083331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45958.475927083331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45958.475927083331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61"/>
      <c r="B202" s="162" t="str">
        <f>IFERROR(VLOOKUP(D202,DB!A:K,11,0),"")</f>
        <v/>
      </c>
      <c r="C202" s="162"/>
      <c r="D202" s="162"/>
      <c r="E202" s="163"/>
      <c r="F202" s="164"/>
      <c r="G202" s="165">
        <f ca="1">IFERROR(NOW()-F202,"-")</f>
        <v>45958.475927083331</v>
      </c>
      <c r="H202" s="164"/>
      <c r="I202" s="162" t="str">
        <f>IFERROR(VLOOKUP(D202,DB!A:F,6,0),"")</f>
        <v/>
      </c>
      <c r="J202" s="162" t="str">
        <f>IFERROR(VLOOKUP(D202,DB!A:G,7,0),"")</f>
        <v/>
      </c>
      <c r="K202" s="166"/>
      <c r="L202" s="162" t="str">
        <f>IFERROR(VLOOKUP(D202,DB!A:I,9,0),"")</f>
        <v/>
      </c>
      <c r="M202" s="162"/>
      <c r="N202" s="162"/>
      <c r="O202" s="162"/>
      <c r="P202" s="162"/>
      <c r="Q202" s="162"/>
      <c r="R202" s="162"/>
      <c r="S202" s="162"/>
      <c r="T202" s="162"/>
      <c r="U202" s="162"/>
      <c r="V202" s="162"/>
      <c r="W202" s="162"/>
      <c r="X202" s="162"/>
      <c r="Y202" s="162"/>
      <c r="Z202" s="162"/>
      <c r="AA202" s="162"/>
      <c r="AB202" s="162"/>
      <c r="AC202" s="162"/>
      <c r="AD202" s="162"/>
      <c r="AE202" s="162"/>
      <c r="AF202" s="162"/>
      <c r="AG202" s="162"/>
      <c r="AH202" s="162"/>
      <c r="AI202" s="162"/>
      <c r="AJ202" s="162"/>
      <c r="AK202" s="162"/>
      <c r="AL202" s="162"/>
      <c r="AM202" s="162"/>
      <c r="AN202" s="162"/>
      <c r="AO202" s="162"/>
      <c r="AP202" s="162"/>
      <c r="AQ202" s="162"/>
      <c r="AR202" s="162"/>
      <c r="AS202" s="162"/>
      <c r="AT202" s="162"/>
      <c r="AU202" s="162"/>
      <c r="AV202" s="162"/>
      <c r="AW202" s="162"/>
      <c r="AX202" s="162"/>
      <c r="AY202" s="162"/>
      <c r="AZ202" s="162"/>
      <c r="BA202" s="162"/>
      <c r="BB202" s="162"/>
      <c r="BC202" s="162"/>
      <c r="BD202" s="162"/>
      <c r="BE202" s="162"/>
      <c r="BF202" s="162"/>
      <c r="BG202" s="162"/>
      <c r="BH202" s="162"/>
      <c r="BI202" s="162"/>
      <c r="BJ202" s="162"/>
      <c r="BK202" s="162"/>
      <c r="BL202" s="162"/>
      <c r="BM202" s="162"/>
      <c r="BN202" s="162"/>
      <c r="BO202" s="162"/>
      <c r="BP202" s="162"/>
      <c r="BQ202" s="162"/>
      <c r="BR202" s="162"/>
      <c r="BS202" s="162"/>
      <c r="BT202" s="162"/>
      <c r="BU202" s="162"/>
      <c r="BV202" s="162"/>
      <c r="BW202" s="162"/>
      <c r="BX202" s="162"/>
      <c r="BY202" s="162"/>
      <c r="BZ202" s="162"/>
      <c r="CA202" s="162"/>
      <c r="CB202" s="162"/>
      <c r="CC202" s="162"/>
      <c r="CD202" s="162"/>
      <c r="CE202" s="162"/>
      <c r="CF202" s="162"/>
      <c r="CG202" s="162"/>
      <c r="CH202" s="162"/>
      <c r="CI202" s="162"/>
      <c r="CJ202" s="167"/>
    </row>
  </sheetData>
  <dataValidations count="2">
    <dataValidation allowBlank="1" showInputMessage="1" showErrorMessage="1" sqref="E1" xr:uid="{4D935161-CDD3-4592-B877-3FB59C99E142}"/>
    <dataValidation type="list" allowBlank="1" showInputMessage="1" showErrorMessage="1" sqref="E3:E20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45958.475927314816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45958.475927314816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45958.475927314816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45958.475927314816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45958.475927314816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45958.475927314816</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45958.475927314816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45958.475927314816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45958.475927314816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45958.475927314816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45958.475927314816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45958.475927314816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45958.475927314816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45958.475927314816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45958.475927314816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45958.475927314816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45958.475927314816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45958.475927314816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45958.475927314816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45958.475927314816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45958.475927314816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45958.475927314816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45958.475927314816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45958.475927314816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45958.475927314816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45958.475927314816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45958.475927314816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45958.475927314816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45958.475927314816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45958.475927314816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45958.475927314816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45958.475927314816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45958.475927314816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45958.475927314816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45958.475927314816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45958.475927314816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45958.475927314816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45958.475927314816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45958.475927314816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45958.475927314816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45958.475927314816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45958.475927314816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45958.475927314816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45958.475927314816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45958.475927314816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45958.475927314816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45958.475927314816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45958.475927314816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45958.475927314816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45958.475927314816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45958.475927314816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45958.475927314816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45958.475927314816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45958.475927314816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45958.475927314816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45958.475927314816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45958.475927314816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45958.475927314816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45958.475927314816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45958.475927314816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45958.475927314816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45958.475927314816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45958.475927314816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45958.475927314816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45958.475927314816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45958.475927314816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45958.475927314816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45958.475927314816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45958.475927314816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45958.475927314816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45958.475927314816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45958.475927314816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45958.475927314816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45958.475927314816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45958.475927314816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45958.475927314816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45958.475927314816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45958.475927314816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45958.475927314816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45958.475927314816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45958.475927314816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45958.475927314816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45958.475927314816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45958.475927314816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45958.475927314816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45958.475927314816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45958.475927314816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45958.475927314816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45958.475927314816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45958.475927314816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45958.475927314816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45958.475927314816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45958.475927314816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45958.475927314816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45958.475927314816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45958.475927314816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45958.475927314816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45958.475927314816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45958.475927314816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45958.475927314816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45958.475927314816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45958.475927314816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45958.475927314816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45958.475927314816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45958.475927314816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45958.475927314816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45958.475927314816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45958.475927314816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45958.475927314816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45958.475927314816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45958.475927314816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45958.475927314816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45958.475927314816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45958.475927314816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45958.475927314816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45958.475927314816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45958.475927314816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45958.475927314816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45958.475927314816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45958.475927314816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45958.475927314816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45958.475927314816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45958.475927314816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45958.475927314816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45958.475927314816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45958.475927314816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45958.475927314816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45958.475927314816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45958.475927314816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45958.475927314816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45958.475927314816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45958.475927314816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45958.475927314816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45958.475927314816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45958.475927314816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45958.475927314816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45958.475927314816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45958.475927314816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45958.475927314816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45958.475927314816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45958.475927314816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45958.475927314816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45958.475927314816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45958.475927314816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45958.475927314816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45958.475927314816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45958.475927314816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45958.475927314816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45958.475927314816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45958.475927314816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45958.475927314816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45958.475927314816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45958.475927314816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45958.475927314816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45958.475927314816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45958.475927314816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45958.475927314816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45958.475927314816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45958.475927314816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45958.475927314816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45958.475927314816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45958.475927314816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45958.475927314816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45958.475927314816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45958.475927314816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45958.475927314816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45958.475927314816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45958.475927314816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45958.475927314816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45958.475927314816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45958.475927314816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45958.475927314816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45958.475927314816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45958.475927314816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45958.475927314816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45958.475927314816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45958.475927314816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45958.475927314816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45958.475927314816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45958.475927314816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45958.475927314816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45958.475927314816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45958.475927314816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45958.475927314816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45958.475927314816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45958.475927314816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45958.475927314816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45958.475927314816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45958.475927314816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45958.475927314816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45958.475927314816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45958.475927314816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45958.475927314816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45958.475927314816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45958.475927314816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45958.475927314816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45958.475927314816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45958.475927314816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45958.475927314816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45958.475927314816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45958.475927314816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45958.475927314816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45958.475927314816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45958.475927314816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45958.475927314816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45958.475927314816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45958.475927314816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45958.475927314816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45958.475927314816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45958.475927314816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45958.475927314816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45958.475927314816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45958.475927314816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45958.475927314816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45958.475927314816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45958.475927314816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45958.475927314816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45958.475927314816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45958.475927314816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45958.475927314816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45958.475927314816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45958.475927314816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45958.475927314816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45958.475927314816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45958.475927314816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45958.475927314816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45958.475927314816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45958.475927314816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45958.475927314816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45958.475927314816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45958.475927314816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45958.475927314816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45958.475927314816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45958.475927314816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45958.475927314816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45958.475927314816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45958.475927314816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45958.475927314816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45958.475927314816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45958.475927314816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45958.475927314816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45958.475927314816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45958.475927314816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45958.475927314816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45958.475927314816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45958.475927314816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45958.475927314816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45958.475927314816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45958.475927314816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45958.475927314816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45958.475927314816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45958.475927314816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45958.475927314816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45958.475927314816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45958.475927314816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45958.475927314816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45958.475927314816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45958.475927314816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45958.475927314816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45958.475927314816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45958.475927314816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45958.475927314816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45958.475927314816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45958.475927314816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45958.475927314816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45958.475927314816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45958.475927314816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45958.475927314816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45958.475927314816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45958.475927314816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45958.475927314816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45958.475927314816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45958.475927314816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45958.475927314816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45958.475927314816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45958.475927314816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45958.475927314816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45958.475927314816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45958.475927314816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45958.475927314816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45958.475927314816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45958.475927314816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45958.475927314816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45958.475927314816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45958.475927314816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45958.475927314816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45958.475927314816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45958.475927314816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45958.475927314816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45958.475927314816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45958.475927314816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45958.475927314816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45958.475927314816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45958.475927314816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45958.475927314816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45958.475927314816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45958.475927314816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45958.475927314816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45958.475927314816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45958.475927314816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45958.475927314816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45958.475927314816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45958.475927314816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45958.475927314816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45958.475927314816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45958.475927314816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45958.475927314816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45958.475927314816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45958.475927314816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45958.475927314816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45958.475927314816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45958.475927314816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45958.475927314816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45958.475927314816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45958.475927314816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45958.475927314816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45958.475927314816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45958.475927314816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45958.475927314816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45958.475927314816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45958.475927314816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45958.475927314816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45958.475927314816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45958.475927314816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45958.475927314816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45958.475927314816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45958.475927314816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45958.475927314816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45958.475927314816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45958.475927314816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45958.475927314816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45958.475927314816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45958.475927314816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45958.475927314816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45958.475927314816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45958.475927314816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45958.475927314816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45958.475927314816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45958.475927314816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45958.475927314816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45958.475927314816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45958.475927314816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45958.475927314816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45958.475927314816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45958.475927314816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45958.475927314816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45958.475927314816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45958.475927314816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45958.475927314816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45958.475927314816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45958.475927314816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45958.475927314816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45958.475927314816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45958.475927314816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45958.475927314816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45958.475927314816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45958.475927314816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45958.475927314816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45958.475927314816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45958.475927314816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45958.475927314816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45958.475927314816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45958.475927314816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45958.475927314816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45958.475927314816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45958.475927314816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45958.475927314816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45958.475927314816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45958.475927314816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45958.475927314816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45958.475927314816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45958.475927314816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45958.475927314816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45958.475927314816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45958.475927314816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45958.475927314816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45958.475927314816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45958.475927314816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45958.475927314816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45958.475927314816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45958.475927314816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45958.475927314816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45958.475927314816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45958.475927314816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45958.475927314816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45958.475927314816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45958.475927314816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45958.475927314816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45958.475927314816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45958.475927314816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45958.475927314816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45958.475927314816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45958.475927314816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45958.475927314816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45958.475927314816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45958.475927314816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45958.475927314816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45958.475927314816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45958.475927314816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45958.475927314816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45958.475927314816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45958.475927314816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45958.475927314816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45958.475927314816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45958.475927314816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45958.475927314816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45958.475927314816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45958.475927314816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45958.475927314816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45958.475927314816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45958.475927314816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45958.475927314816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45958.475927314816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45958.475927314816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45958.475927314816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45958.475927314816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45958.475927314816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45958.475927314816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45958.475927314816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45958.475927314816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45958.475927314816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45958.475927314816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45958.475927314816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45958.475927314816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45958.475927314816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45958.475927314816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45958.475927314816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45958.475927314816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45958.475927314816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45958.475927314816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45958.475927314816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45958.475927314816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45958.475927314816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45958.475927314816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45958.475927314816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45958.475927314816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45958.475927314816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45958.475927314816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45958.475927314816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45958.475927314816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45958.475927314816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45958.475927314816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45958.475927314816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45958.475927314816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45958.475927314816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45958.475927314816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45958.475927314816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45958.475927314816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45958.475927314816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45958.475927314816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45958.475927314816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45958.475927314816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45958.475927314816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45958.475927314816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45958.475927314816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45958.475927314816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45958.475927314816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45958.475927314816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45958.475927314816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45958.475927314816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45958.475927314816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45958.475927314816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45958.475927314816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45958.475927314816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45958.475927314816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45958.475927314816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45958.475927314816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45958.475927314816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45958.475927314816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45958.475927314816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45958.475927314816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45958.475927314816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45958.475927314816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45958.475927314816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45958.475927314816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45958.475927314816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45958.475927314816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45958.475927314816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45958.475927314816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45958.475927314816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45958.475927314816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45958.475927314816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45958.475927314816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45958.475927314816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45958.475927314816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45958.475927314816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45958.475927314816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45958.475927314816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45958.475927314816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45958.475927314816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45958.475927314816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45958.475927314816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45958.475927314816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45958.475927314816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45958.475927314816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45958.475927314816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45958.475927314816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45958.475927314816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45958.475927314816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45958.475927314816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45958.475927314816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45958.475927314816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45958.475927314816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45958.475927314816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45958.475927314816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45958.475927314816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45958.475927314816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45958.475927314816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45958.475927314816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45958.475927314816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45958.475927314816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45958.475927314816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45958.475927314816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45958.475927314816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45958.475927314816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45958.475927314816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45958.475927314816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45958.475927314816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45958.475927314816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45958.475927314816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45958.475927314816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45958.475927314816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45958.475927314816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45958.475927314816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45958.475927314816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45958.475927314816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45958.475927314816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45958.475927314816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45958.475927314816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45958.475927314816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45958.475927314816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45958.475927314816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45958.475927314816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45958.475927314816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45958.475927314816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45958.475927314816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45958.475927314816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45958.475927314816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45958.475927314816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45958.475927314816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45958.475927314816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45958.475927314816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45958.475927314816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45958.475927314816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45958.475927314816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45958.475927314816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45958.475927314816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45958.475927314816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45958.475927314816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45958.475927314816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45958.475927314816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45958.475927314816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45958.475927314816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45958.475927314816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45958.475927314816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45958.475927314816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45958.475927314816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45958.475927314816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45958.475927314816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45958.475927314816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45958.475927314816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45958.475927314816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45958.475927314816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45958.475927314816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45958.475927314816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45958.475927314816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45958.475927314816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45958.475927314816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45958.475927314816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45958.475927314816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45958.475927314816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45958.475927314816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45958.475927314816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45958.475927314816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45958.475927314816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45958.475927314816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45958.475927314816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45958.475927314816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45958.475927314816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45958.475927314816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45958.475927314816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45958.475927314816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45958.475927314816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45958.475927314816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45958.475927314816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45958.475927314816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45958.475927314816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45958.475927314816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45958.475927314816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45958.475927314816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45958.475927314816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45958.475927314816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45958.475927314816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45958.475927314816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45958.475927314816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45958.475927314816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45958.475927314816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45958.475927314816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45958.475927314816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45958.475927314816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45958.475927314816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45958.475927314816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45958.475927314816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45958.475927314816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45958.475927314816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45958.475927314816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45958.475927314816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45958.475927314816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45958.475927314816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45958.475927314816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45958.475927314816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45958.475927314816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45958.475927314816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45958.475927314816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45958.475927314816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45958.475927314816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45958.475927314816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45958.475927314816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45958.475927314816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45958.475927314816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45958.475927314816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45958.475927314816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45958.475927314816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45958.475927314816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45958.475927314816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45958.475927314816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45958.475927314816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45958.475927314816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45958.475927314816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45958.475927314816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45958.475927314816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45958.475927314816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45958.475927314816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45958.475927314816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45958.475927314816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45958.475927314816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45958.475927314816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45958.475927314816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45958.475927314816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45958.475927314816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45958.475927314816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45958.475927314816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45958.475927314816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45958.475927314816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45958.475927314816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45958.475927314816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45958.475927314816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45958.475927314816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45958.475927314816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45958.475927314816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45958.475927314816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45958.475927314816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45958.475927314816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45958.475927314816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45958.475927314816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45958.475927314816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45958.475927314816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45958.475927314816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45958.475927314816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45958.475927314816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45958.475927314816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45958.475927314816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45958.475927314816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45958.475927314816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45958.475927314816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45958.475927314816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45958.475927314816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45958.475927314816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45958.475927314816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45958.475927314816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45958.475927314816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45958.475927314816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45958.475927314816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45958.475927314816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45958.475927314816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45958.475927314816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45958.475927314816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45958.475927314816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45958.475927314816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45958.475927314816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45958.475927314816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45958.475927314816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45958.475927314816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45958.475927314816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45958.475927314816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45958.475927314816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45958.475927314816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45958.475927314816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45958.475927314816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45958.475927314816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45958.475927314816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45958.475927314816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45958.475927314816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45958.475927314816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45958.475927314816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45958.475927314816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45958.475927314816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45958.475927314816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45958.475927314816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45958.475927314816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45958.475927314816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45958.475927314816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45958.475927314816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45958.475927314816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45958.475927314816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45958.475927314816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45958.475927314816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45958.475927314816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45958.475927314816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45958.475927314816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45958.475927314816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45958.475927314816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45958.475927314816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45958.475927314816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45958.475927314816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45958.475927314816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45958.475927314816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45958.475927314816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45958.475927314816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45958.475927314816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45958.475927314816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45958.475927314816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45958.475927314816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45958.475927314816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45958.475927314816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45958.475927314816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45958.475927314816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45958.475927314816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45958.475927314816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45958.475927314816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45958.475927314816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45958.475927314816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45958.475927314816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45958.475927314816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45958.475927314816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45958.475927314816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45958.475927314816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45958.475927314816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45958.475927314816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45958.475927314816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45958.475927314816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45958.475927314816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45958.475927314816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45958.475927314816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45958.475927314816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45958.475927314816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45958.475927314816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45958.475927314816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45958.475927314816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45958.475927314816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45958.475927314816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45958.475927314816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45958.475927314816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45958.475927314816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45958.475927314816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45958.475927314816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45958.475927314816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45958.475927314816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45958.475927314816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45958.475927314816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45958.475927314816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45958.475927314816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45958.475927314816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45958.475927314816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45958.475927314816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45958.475927314816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45958.475927314816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45958.475927314816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45958.475927314816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45958.475927314816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45958.475927314816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45958.475927314816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45958.475927314816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45958.475927314816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45958.475927314816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45958.475927314816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45958.475927314816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45958.475927314816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45958.475927314816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45958.475927314816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45958.475927314816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45958.475927314816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45958.475927314816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45958.475927314816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45958.475927314816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45958.475927314816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45958.475927314816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45958.475927314816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45958.475927314816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45958.475927314816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45958.475927314816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45958.475927314816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45958.475927314816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45958.475927314816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45958.475927314816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45958.475927314816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45958.475927314816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45958.475927314816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45958.475927314816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45958.475927314816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45958.475927314816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45958.475927314816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45958.475927314816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45958.475927314816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45958.475927314816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45958.475927314816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45958.475927314816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45958.475927314816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45958.475927314816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45958.475927314816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45958.475927314816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45958.475927314816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45958.475927314816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45958.475927314816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45958.475927314816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45958.475927314816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45958.475927314816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45958.475927314816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45958.475927314816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45958.475927314816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45958.475927314816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45958.475927314816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45958.475927314816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45958.475927314816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45958.475927314816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45958.475927314816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45958.475927314816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45958.475927314816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45958.475927314816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45958.475927314816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45958.475927314816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45958.475927314816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45958.475927314816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45958.475927314816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45958.475927314816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45958.475927314816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45958.475927314816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45958.475927314816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45958.475927314816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45958.475927314816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45958.475927314816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45958.475927314816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45958.475927314816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45958.475927314816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45958.475927314816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45958.475927314816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45958.475927314816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45958.475927314816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45958.475927314816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45958.475927314816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45958.475927314816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45958.475927314816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45958.475927314816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45958.475927314816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45958.475927314816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45958.475927314816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45958.475927314816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45958.475927314816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45958.475927314816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45958.475927314816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45958.475927314816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45958.475927314816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45958.475927314816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45958.475927314816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45958.475927314816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45958.475927314816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45958.475927314816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45958.475927314816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45958.475927314816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45958.475927314816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45958.475927314816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45958.475927314816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45958.475927314816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45958.475927314816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45958.475927314816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45958.475927314816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45958.475927314816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45958.475927314816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45958.475927314816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45958.475927314816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45958.475927314816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45958.475927314816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45958.475927314816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45958.475927314816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45958.475927314816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45958.475927314816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45958.475927314816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45958.475927314816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45958.475927314816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45958.475927314816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45958.475927314816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45958.475927314816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45958.475927314816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45958.475927314816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45958.475927314816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45958.475927314816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45958.475927314816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45958.475927314816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45958.475927314816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45958.475927314816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45958.475927314816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45958.475927314816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45958.475927314816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45958.475927314816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45958.475927314816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45958.475927314816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45958.475927314816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45958.475927314816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45958.475927314816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45958.475927314816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45958.475927314816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45958.475927314816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45958.475927314816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45958.475927314816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45958.475927314816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45958.475927314816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45958.475927314816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45958.475927314816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45958.475927314816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45958.475927314816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45958.475927314816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45958.475927314816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45958.475927314816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45958.475927314816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45958.475927314816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45958.475927314816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45958.475927314816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45958.475927314816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45958.475927314816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45958.475927314816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45958.475927314816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45958.475927314816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45958.475927314816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45958.475927314816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45958.475927314816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45958.475927314816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45958.475927314816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45958.475927314816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45958.475927314816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45958.475927314816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45958.475927314816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45958.475927314816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45958.475927314816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45958.475927314816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45958.475927314816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45958.475927314816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45958.475927314816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45958.475927314816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45958.475927314816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45958.475927314816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45958.475927314816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45958.475927314816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45958.475927314816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45958.475927314816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45958.475927314816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45958.475927314816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45958.475927314816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45958.475927314816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45958.475927314816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45958.475927314816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45958.475927314816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45958.475927314816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45958.475927314816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45958.475927314816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45958.475927314816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45958.475927314816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45958.475927314816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45958.475927314816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45958.475927314816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45958.475927314816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45958.475927314816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45958.475927314816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45958.475927314816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45958.475927314816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45958.475927314816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45958.475927314816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45958.475927314816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45958.475927314816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45958.475927314816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45958.475927314816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45958.475927314816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45958.475927314816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45958.475927314816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45958.475927314816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45958.475927314816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45958.475927314816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45958.475927314816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45958.475927314816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45958.475927314816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45958.475927314816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45958.475927314816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45958.475927314816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45958.475927314816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45958.475927314816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45958.475927314816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45958.475927314816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45958.475927314816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45958.475927314816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45958.475927314816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45958.475927314816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45958.475927314816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45958.475927314816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45958.475927314816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45958.475927314816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45958.475927314816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45958.475927314816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45958.475927314816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45958.475927314816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45958.475927314816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45958.475927314816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45958.475927314816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45958.475927314816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45958.475927314816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45958.475927314816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45958.475927314816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45958.475927314816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45958.475927314816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45958.475927314816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45958.475927314816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45958.475927314816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45958.475927314816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45958.475927314816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45958.475927314816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45958.475927314816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45958.475927314816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45958.475927314816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45958.475927314816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45958.475927314816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45958.475927314816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45958.475927314816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45958.475927314816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45958.475927314816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45958.475927314816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45958.475927314816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45958.475927314816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45958.475927314816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45958.475927314816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45958.475927314816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45958.475927314816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45958.475927314816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45958.475927314816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45958.475927314816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45958.475927314816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45958.475927314816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45958.475927314816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45958.475927314816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45958.475927314816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45958.475927314816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45958.475927314816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45958.475927314816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45958.475927314816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45958.475927314816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45958.475927314816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45958.475927314816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45958.475927314816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45958.475927314816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45958.475927314816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45958.475927314816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45958.475927314816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45958.475927314816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45958.475927314816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45958.475927314816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45958.475927314816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45958.475927314816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45958.475927314816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45958.475927314816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45958.475927314816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45958.475927314816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45958.475927314816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45958.475927314816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45958.475927314816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45958.475927314816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45958.475927314816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45958.475927314816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45958.475927314816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45958.475927314816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45958.475927314816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45958.475927314816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45958.475927314816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45958.475927314816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45958.475927314816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45958.475927314816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45958.475927314816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45958.475927314816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45958.475927314816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45958.475927314816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45958.475927314816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45958.475927314816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45958.475927314816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45958.475927314816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45958.475927314816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45958.475927314816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45958.475927314816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45958.475927314816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45958.475927314816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45958.475927314816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45958.475927314816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45958.475927314816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45958.475927314816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45958.475927314816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45958.475927314816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45958.475927314816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45958.475927314816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45958.475927314816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45958.475927314816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45958.475927314816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45958.475927314816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45958.475927314816</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9"/>
  <sheetViews>
    <sheetView workbookViewId="0">
      <selection activeCell="D12" sqref="D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254.99520972221944</v>
      </c>
      <c r="H2" s="99">
        <v>45703.474768518521</v>
      </c>
      <c r="I2" s="99" t="str">
        <f>IFERROR(VLOOKUP(D2,DB!A:F,6,0),"")</f>
        <v>SCECO</v>
      </c>
      <c r="J2" s="99" t="str">
        <f>IFERROR(VLOOKUP(D2,DB!A:G,7,0),"")</f>
        <v>Dead</v>
      </c>
      <c r="K2" s="101" t="s">
        <v>39089</v>
      </c>
      <c r="L2" s="94" t="str">
        <f>IFERROR(VLOOKUP(D2,DB!A:I,9,0),"")</f>
        <v>Latis</v>
      </c>
    </row>
    <row r="3" spans="1:16" ht="15" customHeight="1">
      <c r="A3" s="119" t="s">
        <v>39090</v>
      </c>
      <c r="B3" s="119" t="str">
        <f>IFERROR(VLOOKUP(D3,DB!A:K,11,0),"")</f>
        <v>R4</v>
      </c>
      <c r="C3" s="120">
        <v>1</v>
      </c>
      <c r="D3" s="94" t="s">
        <v>24071</v>
      </c>
      <c r="E3" s="98" t="s">
        <v>39079</v>
      </c>
      <c r="F3" s="123">
        <v>45958.423194444447</v>
      </c>
      <c r="G3" s="124">
        <f ca="1">IFERROR(NOW()-F3,"")</f>
        <v>5.2732870368345175E-2</v>
      </c>
      <c r="H3" s="123">
        <v>45958.417361111111</v>
      </c>
      <c r="I3" s="119" t="str">
        <f>IFERROR(VLOOKUP(D3,DB!A:F,6,0),"")</f>
        <v>SCECO</v>
      </c>
      <c r="J3" s="119" t="str">
        <f>IFERROR(VLOOKUP(D3,DB!A:G,7,0),"")</f>
        <v>Good</v>
      </c>
      <c r="K3" s="125" t="s">
        <v>39091</v>
      </c>
      <c r="L3" s="121" t="str">
        <f>IFERROR(VLOOKUP(D3,DB!A:I,9,0),"")</f>
        <v>Latis</v>
      </c>
    </row>
    <row r="4" spans="1:16" ht="15" customHeight="1">
      <c r="A4" s="119"/>
      <c r="B4" s="119" t="str">
        <f>IFERROR(VLOOKUP(D4,DB!A:K,11,0),"")</f>
        <v/>
      </c>
      <c r="C4" s="120"/>
      <c r="D4" s="121"/>
      <c r="E4" s="98"/>
      <c r="F4" s="123"/>
      <c r="G4" s="124">
        <f ca="1">IFERROR(NOW()-F4,"")</f>
        <v>45958.475927314816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45958.475927314816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45958.475927314816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45958.475927314816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45958.475927314816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45958.475927314816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45958.475927314816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45958.475927314816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45958.475927314816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45958.475927314816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45958.475927314816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45958.475927314816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45958.475927314816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45958.475927314816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45958.475927314816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45958.475927314816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45958.475927314816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45958.475927314816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45958.475927314816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45958.475927314816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45958.475927314816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45958.475927314816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45958.475927314816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45958.475927314816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45958.475927314816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45958.475927314816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45958.475927314816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45958.475927314816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45958.475927314816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45958.475927314816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45958.475927314816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45958.475927314816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45958.475927314816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45958.475927314816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45958.475927314816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45958.475927314816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45958.475927314816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45958.475927314816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45958.475927314816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45958.475927314816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45958.475927314816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45958.475927314816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45958.475927314816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45958.475927314816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45958.475927314816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45958.475927314816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45958.475927314816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45958.475927314816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45958.475927314816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45958.475927314816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45958.475927314816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45958.475927314816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45958.475927314816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45958.475927314816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45958.475927314816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45958.475927314816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45958.475927314816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45958.475927314816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45958.475927314816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45958.475927314816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45958.475927314816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45958.475927314816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45958.475927314816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45958.475927314816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45958.475927314816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45958.475927314816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45958.475927314816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45958.475927314816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45958.475927314816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45958.475927314816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45958.475927314816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45958.475927314816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45958.475927314816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45958.475927314816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45958.475927314816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45958.475927314816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45958.475927314816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45958.475927314816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45958.475927314816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45958.475927314816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45958.475927314816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45958.475927314816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45958.475927314816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45958.475927314816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45958.475927314816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45958.475927314816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45958.475927314816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45958.475927314816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45958.475927314816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45958.475927314816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45958.475927314816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45958.475927314816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45958.475927314816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45958.475927314816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45958.475927314816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45958.475927314816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45958.475927314816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45958.475927314816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45958.475927314816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45958.475927314816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45958.475927314816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45958.475927314816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45958.475927314816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45958.475927314816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45958.475927314816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45958.475927314816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45958.475927314816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45958.475927314816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45958.475927314816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45958.475927314816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45958.475927314816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45958.475927314816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45958.475927314816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45958.475927314816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45958.475927314816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45958.475927314816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45958.475927314816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45958.475927314816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45958.475927314816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45958.475927314816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45958.475927314816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45958.475927314816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45958.475927314816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45958.475927314816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45958.475927314816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45958.475927314816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45958.475927314816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45958.475927314816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45958.475927314816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45958.475927314816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45958.475927314816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45958.475927314816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45958.475927314816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45958.475927314816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45958.475927314816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45958.475927314816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45958.475927314816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45958.475927314816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45958.475927314816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45958.475927314816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45958.475927314816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45958.475927314816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45958.475927314816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45958.475927314816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45958.475927314816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45958.475927314816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45958.475927314816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45958.475927314816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45958.475927314816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45958.475927314816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45958.475927314816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45958.475927314816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45958.475927314816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45958.475927314816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45958.475927314816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45958.475927314816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45958.475927314816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45958.475927314816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45958.475927314816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45958.475927314816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45958.475927314816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45958.475927314816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45958.475927314816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45958.475927314816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45958.475927314816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45958.475927314816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45958.475927314816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45958.475927314816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45958.475927314816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45958.475927314816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45958.475927314816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45958.475927314816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45958.475927314816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45958.475927314816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45958.475927314816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45958.475927314816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45958.475927314816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45958.475927314816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45958.475927314816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45958.475927314816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45958.475927314816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45958.475927314816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45958.475927314816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45958.475927314816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45958.475927314816</v>
      </c>
      <c r="H188" s="123"/>
      <c r="I188" s="119" t="str">
        <f>IFERROR(VLOOKUP(D188,DB!A:F,6,0),"")</f>
        <v/>
      </c>
      <c r="J188" s="119" t="str">
        <f>IFERROR(VLOOKUP(D188,DB!A:G,7,0),"")</f>
        <v/>
      </c>
      <c r="K188" s="125"/>
      <c r="L188" s="121" t="str">
        <f>IFERROR(VLOOKUP(D188,DB!A:I,9,0),"")</f>
        <v/>
      </c>
    </row>
    <row r="189" spans="1:12" ht="15" customHeight="1">
      <c r="A189" s="126"/>
      <c r="B189" s="126" t="str">
        <f>IFERROR(VLOOKUP(D189,DB!A:K,11,0),"")</f>
        <v/>
      </c>
      <c r="C189" s="127"/>
      <c r="D189" s="128"/>
      <c r="E189" s="129"/>
      <c r="F189" s="130"/>
      <c r="G189" s="131">
        <f ca="1">IFERROR(NOW()-F189,"")</f>
        <v>45958.475927314816</v>
      </c>
      <c r="H189" s="130"/>
      <c r="I189" s="126" t="str">
        <f>IFERROR(VLOOKUP(D189,DB!A:F,6,0),"")</f>
        <v/>
      </c>
      <c r="J189" s="126" t="str">
        <f>IFERROR(VLOOKUP(D189,DB!A:G,7,0),"")</f>
        <v/>
      </c>
      <c r="K189" s="132"/>
      <c r="L189" s="128" t="str">
        <f>IFERROR(VLOOKUP(D189,DB!A:I,9,0),"")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66.643867129627324</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32.287049999998999</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9.8148162037032307</v>
      </c>
      <c r="H4" s="153">
        <v>45948.661111111112</v>
      </c>
      <c r="I4" s="152" t="str">
        <f>IFERROR(VLOOKUP(D4,DB!A:F,6,0),"")</f>
        <v>SCECO</v>
      </c>
      <c r="J4" s="152" t="str">
        <f>IFERROR(VLOOKUP(D4,DB!A:G,7,0),"")</f>
        <v>Dead</v>
      </c>
      <c r="K4" s="152" t="s">
        <v>39097</v>
      </c>
      <c r="L4" s="152" t="str">
        <f>IFERROR(VLOOKUP(D4,DB!A:I,9,0),"")</f>
        <v>Latis</v>
      </c>
    </row>
    <row r="5" spans="1:13" ht="30.75">
      <c r="A5" s="152" t="s">
        <v>39098</v>
      </c>
      <c r="B5" s="152" t="str">
        <f>IFERROR(VLOOKUP(D5,DB!A:K,11,0),"")</f>
        <v>R5</v>
      </c>
      <c r="C5" s="152">
        <v>1</v>
      </c>
      <c r="D5" s="152" t="s">
        <v>31265</v>
      </c>
      <c r="E5" s="152" t="s">
        <v>39079</v>
      </c>
      <c r="F5" s="153">
        <v>45958.42528935185</v>
      </c>
      <c r="G5" s="154">
        <f ca="1">IFERROR(NOW()-F5,"")</f>
        <v>5.0637962965993211E-2</v>
      </c>
      <c r="H5" s="153">
        <v>45958.419733796298</v>
      </c>
      <c r="I5" s="152" t="str">
        <f>IFERROR(VLOOKUP(D5,DB!A:F,6,0),"")</f>
        <v>SCECO</v>
      </c>
      <c r="J5" s="152" t="str">
        <f>IFERROR(VLOOKUP(D5,DB!A:G,7,0),"")</f>
        <v>Vandalized</v>
      </c>
      <c r="K5" s="152" t="s">
        <v>39099</v>
      </c>
      <c r="L5" s="152" t="str">
        <f>IFERROR(VLOOKUP(D5,DB!A:I,9,0),"")</f>
        <v>Latis</v>
      </c>
    </row>
    <row r="6" spans="1:13" ht="15">
      <c r="A6" s="152" t="s">
        <v>39100</v>
      </c>
      <c r="B6" s="152" t="str">
        <f>IFERROR(VLOOKUP(D6,DB!A:K,11,0),"")</f>
        <v>R5</v>
      </c>
      <c r="C6" s="152">
        <v>1</v>
      </c>
      <c r="D6" s="152" t="s">
        <v>34365</v>
      </c>
      <c r="E6" s="152" t="s">
        <v>38998</v>
      </c>
      <c r="F6" s="153">
        <v>45958.442696759259</v>
      </c>
      <c r="G6" s="154">
        <f ca="1">IFERROR(NOW()-F6,"")</f>
        <v>3.3230555556656327E-2</v>
      </c>
      <c r="H6" s="153">
        <v>45958.43644675926</v>
      </c>
      <c r="I6" s="152" t="str">
        <f>IFERROR(VLOOKUP(D6,DB!A:F,6,0),"")</f>
        <v>Generator-SG</v>
      </c>
      <c r="J6" s="152" t="str">
        <f>IFERROR(VLOOKUP(D6,DB!A:G,7,0),"")</f>
        <v>Vandalized</v>
      </c>
      <c r="K6" s="152" t="s">
        <v>39101</v>
      </c>
      <c r="L6" s="152" t="str">
        <f>IFERROR(VLOOKUP(D6,DB!A:I,9,0),"")</f>
        <v>Latis</v>
      </c>
    </row>
    <row r="7" spans="1:13" ht="15">
      <c r="A7" s="152"/>
      <c r="B7" s="152" t="str">
        <f>IFERROR(VLOOKUP(D7,DB!A:K,11,0),"")</f>
        <v/>
      </c>
      <c r="C7" s="152"/>
      <c r="D7" s="152"/>
      <c r="E7" s="152"/>
      <c r="F7" s="153"/>
      <c r="G7" s="154">
        <f ca="1">IFERROR(NOW()-F7,"")</f>
        <v>45958.475927314816</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45958.475927314816</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45958.475927314816</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45958.475927314816</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45958.475927314816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45958.475927314816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45958.475927314816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45958.475927314816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45958.475927314816</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45958.475927314816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45958.475927314816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45958.475927314816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45958.475927314816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45958.475927314816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45958.475927314816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45958.475927314816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45958.475927314816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45958.475927314816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45958.475927314816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45958.475927314816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45958.475927314816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45958.475927314816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45958.475927314816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45958.475927314816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45958.475927314816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45958.475927314816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45958.475927314816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45958.475927314816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45958.475927314816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45958.475927314816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45958.475927314816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45958.475927314816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45958.475927314816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45958.475927314816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45958.475927314816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45958.475927314816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45958.475927314816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45958.475927314816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45958.475927314816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45958.475927314816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45958.475927314816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45958.475927314816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45958.475927314816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45958.475927314816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45958.475927314816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45958.475927314816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45958.475927314816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45958.475927314816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45958.475927314816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45958.475927314816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45958.475927314816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45958.475927314816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45958.475927314816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45958.475927314816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45958.475927314816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45958.475927314816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45958.475927314816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45958.475927314816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45958.475927314816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45958.475927314816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45958.475927314816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45958.475927314816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45958.475927314816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45958.475927314816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45958.475927314816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45958.475927314816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45958.475927314816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45958.475927314816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45958.475927314816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45958.475927314816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45958.475927314816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45958.475927314816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45958.475927314816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45958.475927314816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45958.475927314816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45958.475927314816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45958.475927314816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45958.475927314816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45958.475927314816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45958.475927314816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45958.475927314816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45958.475927314816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45958.475927314816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45958.475927314816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45958.475927314816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45958.475927314816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45958.475927314816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45958.475927314816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45958.475927314816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45958.475927314816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45958.475927314816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45958.475927314816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45958.475927314816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45958.475927314816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45958.475927314816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45958.475927314816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45958.475927314816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45958.475927314816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45958.475927314816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45958.475927314816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45958.475927314816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45958.475927314816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45958.475927314816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45958.475927314816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45958.475927314816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45958.475927314816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45958.475927314816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45958.475927314816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45958.475927314816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45958.475927314816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45958.475927314816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45958.475927314816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45958.475927314816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45958.475927314816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45958.475927314816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45958.475927314816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45958.475927314816</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45958.475927314816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45958.475927314816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45958.475927314816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45958.475927314816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45958.475927314816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45958.475927314816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45958.475927314816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45958.475927314816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45958.475927314816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45958.475927314816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45958.475927314816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45958.475927314816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45958.475927314816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45958.475927314816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45958.475927314816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45958.475927314816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45958.475927314816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45958.475927314816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45958.475927314816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45958.475927314816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45958.475927314816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45958.475927314816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45958.475927314816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45958.475927314816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45958.475927314816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45958.475927314816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45958.475927314816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45958.475927314816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45958.475927314816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45958.475927314816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45958.475927314816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45958.475927314816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45958.475927314816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45958.475927314816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45958.475927314816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45958.475927314816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45958.475927314816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45958.475927314816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45958.475927314816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45958.475927314816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45958.475927314816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45958.475927314816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45958.475927314816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45958.475927314816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45958.475927314816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45958.475927314816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45958.475927314816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45958.475927314816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45958.475927314816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45958.475927314816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45958.475927314816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45958.475927314816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45958.475927314816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45958.475927314816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45958.475927314816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45958.475927314816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45958.475927314816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45958.475927314816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45958.475927314816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45958.475927314816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45958.475927314816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45958.475927314816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45958.475927314816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45958.475927314816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45958.475927314816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45958.475927314816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45958.475927314816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45958.475927314816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45958.475927314816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45958.475927314816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45958.475927314816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45958.475927314816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45958.475927314816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45958.475927314816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45958.475927314816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45958.475927314816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45958.475927314816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45958.475927314816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45958.475927314816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45958.475927314816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45958.475927314816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45958.475927314816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45958.475927314816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45958.475927314816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45958.475927314816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45958.475927314816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45958.475927314816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45958.475927314816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45958.475927314816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45958.475927314816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45958.475927314816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45958.475927314816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45958.475927314816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45958.475927314816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45958.475927314816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45958.475927314816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45958.475927314816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45958.475927314816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45958.475927314816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45958.475927314816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45958.475927314816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45958.475927314816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45958.475927314816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45958.475927314816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45958.475927314816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45958.475927314816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45958.475927314816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45958.475927314816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45958.475927314816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45958.475927314816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45958.475927314816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45958.475927314816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45958.475927314816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45958.475927314816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45958.475927314816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45958.475927314816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45958.475927314816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45958.475927314816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45958.475927314816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45958.475927314816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45958.475927314816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45958.475927314816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45958.475927314816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45958.475927314816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45958.475927314816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45958.475927314816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45958.475927314816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45958.475927314816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45958.475927314816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45958.475927314816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45958.475927314816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45958.475927314816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45958.475927314816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45958.475927314816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45958.475927314816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45958.475927314816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45958.475927314816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45958.475927314816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45958.475927314816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45958.475927314816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45958.475927314816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45958.475927314816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45958.475927314816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45958.475927314816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45958.475927314816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45958.475927314816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45958.475927314816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45958.475927314816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45958.475927314816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45958.475927314816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45958.475927314816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45958.475927314816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45958.475927314816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45958.475927314816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45958.475927314816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45958.475927314816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45958.475927314816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45958.475927314816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45958.475927314816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45958.475927314816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45958.475927314816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45958.475927314816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45958.475927314816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45958.475927314816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45958.475927314816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45958.475927314816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45958.475927314816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45958.475927314816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45958.475927314816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45958.475927314816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45958.475927314816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45958.475927314816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45958.475927314816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45958.475927314816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45958.475927314816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45958.475927314816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45958.475927314816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45958.475927314816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45958.475927314816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45958.475927314816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45958.475927314816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45958.475927314816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45958.475927314816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45958.475927314816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45958.475927314816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45958.475927314816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45958.475927314816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45958.475927314816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45958.475927314816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45958.475927314816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45958.475927314816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45958.475927314816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45958.475927314816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45958.475927314816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45958.475927314816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45958.475927314816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45958.475927314816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45958.475927314816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45958.475927314816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45958.475927314816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45958.475927314816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45958.475927314816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45958.475927314816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45958.475927314816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45958.475927314816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45958.475927314816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45958.475927314816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45958.475927314816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45958.475927314816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45958.475927314816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45958.475927314816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45958.475927314816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45958.475927314816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45958.475927314816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45958.475927314816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45958.475927314816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45958.475927314816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45958.475927314816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45958.475927314816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45958.475927314816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45958.475927314816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45958.475927314816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45958.475927314816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45958.475927314816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45958.475927314816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45958.475927314816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45958.475927314816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45958.475927314816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45958.475927314816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45958.475927314816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45958.475927314816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45958.475927314816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45958.475927314816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45958.475927314816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45958.475927314816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45958.475927314816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45958.475927314816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45958.475927314816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45958.475927314816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45958.475927314816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45958.475927314816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45958.475927314816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45958.475927314816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45958.475927314816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45958.475927314816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45958.475927314816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45958.475927314816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45958.475927314816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45958.475927314816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45958.475927314816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45958.475927314816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45958.475927314816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45958.475927314816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45958.475927314816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45958.475927314816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45958.475927314816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45958.475927314816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45958.475927314816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45958.475927314816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45958.475927314816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45958.475927314816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45958.475927314816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45958.475927314816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45958.475927314816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45958.475927314816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45958.475927314816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45958.475927314816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45958.475927314816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45958.475927314816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45958.475927314816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45958.475927314816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45958.475927314816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45958.475927314816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45958.475927314816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45958.475927314816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45958.475927314816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45958.475927314816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45958.475927314816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45958.475927314816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45958.475927314816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45958.475927314816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45958.475927314816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45958.475927314816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45958.475927314816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45958.475927314816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45958.475927314816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45958.475927314816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45958.475927314816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45958.475927314816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45958.475927314816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45958.475927314816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45958.475927314816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45958.475927314816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45958.475927314816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45958.475927314816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45958.475927314816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45958.475927314816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45958.475927314816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45958.475927314816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45958.475927314816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45958.475927314816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45958.475927314816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45958.475927314816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45958.475927314816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45958.475927314816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45958.475927314816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45958.475927314816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45958.475927314816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45958.475927314816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45958.475927314816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45958.475927314816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45958.475927314816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45958.475927314816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45958.475927314816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45958.475927314816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45958.475927314816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45958.475927314816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45958.475927314816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45958.475927314816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45958.475927314816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45958.475927314816</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t="s">
        <v>39102</v>
      </c>
      <c r="E2" s="106"/>
      <c r="F2" s="107"/>
      <c r="G2" s="77">
        <f ca="1">IFERROR(NOW()-F2,"-")</f>
        <v>45958.475927314816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45958.475927314816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45958.475927314816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45958.475927314816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45958.475927314816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45958.475927314816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45958.475927314816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45958.475927314816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45958.475927314816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45958.475927314816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45958.475927314816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45958.475927314816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45958.475927314816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45958.475927314816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45958.475927314816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45958.475927314816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45958.475927314816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45958.475927314816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45958.475927314816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45958.475927314816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45958.475927314816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45958.475927314816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45958.475927314816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45958.475927314816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45958.475927314816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45958.475927314816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45958.475927314816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45958.475927314816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45958.475927314816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45958.475927314816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45958.475927314816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45958.475927314816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45958.475927314816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45958.475927314816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45958.475927314816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45958.475927314816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45958.475927314816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45958.475927314816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45958.475927314816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45958.475927314816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45958.475927314816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45958.475927314816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45958.475927314816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45958.475927314816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45958.475927314816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45958.475927314816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45958.475927314816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45958.475927314816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45958.475927314816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45958.475927314816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45958.475927314816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45958.475927314816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45958.475927314816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45958.475927314816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45958.475927314816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45958.475927314816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45958.475927314816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45958.475927314816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45958.475927314816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45958.475927314816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45958.475927314816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45958.475927314816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45958.475927314816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45958.475927314816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45958.475927314816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45958.475927314816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45958.475927314816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45958.475927314816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45958.475927314816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45958.475927314816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45958.475927314816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45958.475927314816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45958.475927314816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45958.475927314816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45958.475927314816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45958.475927314816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45958.475927314816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45958.475927314816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45958.475927314816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45958.475927314816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45958.475927314816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45958.475927314816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45958.475927314816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45958.475927314816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45958.475927314816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45958.475927314816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45958.475927314816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45958.475927314816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45958.475927314816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45958.475927314816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45958.475927314816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45958.475927314816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45958.475927314816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45958.475927314816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45958.475927314816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45958.475927314816</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2025-10-28T08:25:22Z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