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57" documentId="120_S{2AC9BD13-BADA-5192-A53E-5A8FF88502F6}" xr6:coauthVersionLast="47" xr6:coauthVersionMax="47" xr10:uidLastSave="{E56D8F7F-B46E-48E3-8EFE-EF51D17414E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<sst xmlns="http://schemas.openxmlformats.org/spreadsheetml/2006/main" count="181597" uniqueCount="39211">
  <si>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</si>
  <si>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</si>
  <si>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</si>
  <si>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</si>
  <si>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</si>
  <si>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</si>
  <si>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</si>
  <si>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</si>
  <si>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</si>
  <si>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</si>
  <si>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</si>
  <si>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</si>
  <si>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</si>
  <si>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</si>
  <si>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</si>
  <si>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</si>
  <si>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</si>
  <si>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</si>
  <si>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</si>
  <si>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</si>
  <si>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</si>
  <si>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</si>
  <si>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</si>
  <si>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</si>
  <si>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</si>
  <si>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</si>
  <si>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</si>
  <si>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</si>
  <si>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</si>
  <si>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</si>
  <si>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</si>
  <si>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</si>
  <si>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</si>
  <si>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</si>
  <si>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</si>
  <si>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</si>
  <si>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</si>
  <si>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</si>
  <si>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</si>
  <si>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</si>
  <si>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</si>
  <si>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</si>
  <si>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</si>
  <si>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</si>
  <si>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</si>
  <si>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</si>
  <si>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</si>
  <si>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</si>
  <si>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</si>
  <si>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</si>
  <si>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</si>
  <si>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</si>
  <si>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</si>
  <si>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</si>
  <si>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</si>
  <si>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</si>
  <si>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</si>
  <si>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</si>
  <si>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</si>
  <si>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</si>
  <si>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</si>
  <si>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</si>
  <si>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</si>
  <si>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</si>
  <si>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</si>
  <si>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</si>
  <si>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</si>
  <si>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</si>
  <si>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</si>
  <si>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</si>
  <si>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</si>
  <si>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</si>
  <si>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</si>
  <si>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</si>
  <si>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</si>
  <si>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</si>
  <si>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</si>
  <si>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</si>
  <si>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</si>
  <si>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</si>
  <si>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</si>
  <si>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</si>
  <si>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</si>
  <si>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</si>
  <si>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</si>
  <si>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</si>
  <si>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</si>
  <si>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</si>
  <si>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</si>
  <si>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</si>
  <si>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</si>
  <si>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</si>
  <si>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</si>
  <si>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</si>
  <si>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</si>
  <si>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</si>
  <si>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</si>
  <si>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</si>
  <si>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</si>
  <si>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</si>
  <si>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</si>
  <si>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</si>
  <si>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</si>
  <si>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</si>
  <si>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</si>
  <si>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</si>
  <si>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</si>
  <si>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</si>
  <si>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</si>
  <si>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</si>
  <si>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</si>
  <si>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</si>
  <si>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</si>
  <si>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</si>
  <si>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</si>
  <si>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</si>
  <si>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</si>
  <si>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</si>
  <si>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</si>
  <si>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</si>
  <si>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</si>
  <si>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</si>
  <si>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</si>
  <si>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</si>
  <si>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</si>
  <si>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</si>
  <si>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</si>
  <si>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</si>
  <si>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</si>
  <si>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</si>
  <si>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</si>
  <si>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</si>
  <si>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</si>
  <si>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</si>
  <si>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</si>
  <si>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</si>
  <si>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</si>
  <si>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</si>
  <si>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</si>
  <si>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</si>
  <si>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</si>
  <si>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</si>
  <si>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</si>
  <si>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</si>
  <si>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</si>
  <si>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</si>
  <si>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</si>
  <si>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</si>
  <si>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</si>
  <si>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</si>
  <si>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</si>
  <si>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</si>
  <si>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</si>
  <si>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</si>
  <si>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</si>
  <si>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</si>
  <si>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</si>
  <si>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</si>
  <si>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</si>
  <si>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</si>
  <si>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</si>
  <si>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</si>
  <si>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</si>
  <si>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</si>
  <si>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</si>
  <si>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</si>
  <si>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</si>
  <si>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</si>
  <si>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</si>
  <si>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</si>
  <si>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</si>
  <si>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</si>
  <si>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</si>
  <si>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</si>
  <si>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</si>
  <si>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</si>
  <si>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</si>
  <si>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</si>
  <si>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</si>
  <si>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</si>
  <si>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</si>
  <si>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</si>
  <si>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</si>
  <si>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</si>
  <si>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</si>
  <si>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</si>
  <si>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</si>
  <si>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</si>
  <si>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</si>
  <si>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</si>
  <si>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</si>
  <si>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</si>
  <si>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</si>
  <si>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</si>
  <si>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</si>
  <si>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</si>
  <si>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</si>
  <si>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</si>
  <si>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</si>
  <si>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</si>
  <si>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</si>
  <si>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</si>
  <si>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</si>
  <si>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</si>
  <si>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</si>
  <si>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</si>
  <si>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</si>
  <si>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</si>
  <si>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</si>
  <si>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</si>
  <si>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</si>
  <si>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</si>
  <si>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</si>
  <si>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</si>
  <si>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</si>
  <si>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</si>
  <si>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</si>
  <si>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</si>
  <si>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</si>
  <si>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</si>
  <si>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</si>
  <si>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</si>
  <si>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</si>
  <si>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</si>
  <si>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</si>
  <si>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</si>
  <si>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</si>
  <si>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</si>
  <si>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</si>
  <si>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</si>
  <si>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</si>
  <si>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</si>
  <si>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</si>
  <si>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</si>
  <si>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</si>
  <si>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</si>
  <si>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</si>
  <si>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</si>
  <si>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</si>
  <si>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</si>
  <si>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</si>
  <si>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</si>
  <si>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</si>
  <si>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</si>
  <si>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</si>
  <si>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</si>
  <si>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</si>
  <si>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</si>
  <si>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</si>
  <si>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</si>
  <si>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</si>
  <si>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</si>
  <si>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</si>
  <si>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</si>
  <si>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</si>
  <si>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</si>
  <si>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</si>
  <si>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</si>
  <si>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</si>
  <si>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</si>
  <si>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</si>
  <si>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</si>
  <si>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</si>
  <si>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</si>
  <si>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</si>
  <si>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</si>
  <si>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</si>
  <si>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</si>
  <si>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</si>
  <si>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</si>
  <si>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</si>
  <si>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</si>
  <si>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</si>
  <si>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</si>
  <si>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</si>
  <si>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</si>
  <si>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</si>
  <si>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</si>
  <si>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</si>
  <si>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</si>
  <si>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</si>
  <si>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</si>
  <si>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</si>
  <si>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</si>
  <si>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</si>
  <si>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</si>
  <si>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</si>
  <si>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</si>
  <si>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</si>
  <si>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</si>
  <si>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</si>
  <si>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</si>
  <si>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</si>
  <si>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</si>
  <si>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</si>
  <si>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</si>
  <si>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</si>
  <si>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</si>
  <si>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</si>
  <si>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</si>
  <si>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</si>
  <si>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</si>
  <si>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</si>
  <si>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</si>
  <si>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</si>
  <si>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</si>
  <si>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</si>
  <si>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</si>
  <si>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</si>
  <si>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</si>
  <si>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</si>
  <si>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</si>
  <si>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</si>
  <si>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</si>
  <si>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</si>
  <si>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</si>
  <si>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</si>
  <si>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</si>
  <si>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</si>
  <si>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</si>
  <si>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</si>
  <si>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</si>
  <si>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</si>
  <si>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</si>
  <si>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</si>
  <si>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</si>
  <si>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</si>
  <si>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</si>
  <si>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</si>
  <si>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</si>
  <si>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</si>
  <si>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</si>
  <si>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</si>
  <si>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</si>
  <si>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</si>
  <si>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</si>
  <si>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</si>
  <si>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</si>
  <si>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</si>
  <si>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</si>
  <si>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</si>
  <si>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</si>
  <si>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</si>
  <si>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</si>
  <si>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</si>
  <si>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</si>
  <si>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</si>
  <si>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</si>
  <si>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</si>
  <si>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</si>
  <si>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</si>
  <si>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</si>
  <si>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</si>
  <si>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</si>
  <si>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</si>
  <si>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</si>
  <si>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</si>
  <si>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</si>
  <si>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</si>
  <si>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</si>
  <si>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</si>
  <si>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</si>
  <si>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</si>
  <si>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</si>
  <si>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</si>
  <si>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</si>
  <si>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</si>
  <si>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</si>
  <si>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</si>
  <si>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</si>
  <si>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</si>
  <si>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</si>
  <si>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</si>
  <si>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</si>
  <si>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</si>
  <si>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</si>
  <si>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</si>
  <si>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</si>
  <si>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</si>
  <si>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</si>
  <si>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</si>
  <si>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</si>
  <si>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</si>
  <si>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</si>
  <si>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</si>
  <si>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</si>
  <si>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</si>
  <si>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</si>
  <si>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</si>
  <si>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</si>
  <si>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</si>
  <si>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</si>
  <si>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</si>
  <si>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</si>
  <si>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</si>
  <si>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</si>
  <si>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</si>
  <si>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</si>
  <si>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</si>
  <si>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</si>
  <si>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</si>
  <si>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</si>
  <si>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</si>
  <si>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</si>
  <si>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</si>
  <si>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</si>
  <si>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</si>
  <si>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</si>
  <si>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</si>
  <si>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</si>
  <si>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</si>
  <si>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</si>
  <si>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</si>
  <si>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</si>
  <si>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</si>
  <si>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</si>
  <si>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</si>
  <si>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</si>
  <si>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</si>
  <si>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</si>
  <si>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</si>
  <si>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</si>
  <si>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</si>
  <si>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</si>
  <si>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</si>
  <si>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</si>
  <si>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</si>
  <si>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</si>
  <si>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</si>
  <si>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</si>
  <si>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</si>
  <si>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</si>
  <si>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</si>
  <si>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</si>
  <si>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</si>
  <si>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</si>
  <si>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</si>
  <si>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</si>
  <si>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</si>
  <si>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</si>
  <si>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</si>
  <si>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</si>
  <si>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</si>
  <si>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</si>
  <si>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</si>
  <si>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</si>
  <si>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</si>
  <si>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</si>
  <si>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</si>
  <si>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</si>
  <si>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</si>
  <si>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</si>
  <si>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</si>
  <si>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</si>
  <si>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</si>
  <si>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</si>
  <si>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</si>
  <si>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</si>
  <si>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</si>
  <si>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</si>
  <si>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</si>
  <si>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</si>
  <si>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</si>
  <si>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</si>
  <si>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</si>
  <si>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</si>
  <si>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</si>
  <si>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</si>
  <si>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</si>
  <si>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</si>
  <si>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</si>
  <si>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</si>
  <si>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</si>
  <si>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</si>
  <si>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</si>
  <si>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</si>
  <si>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</si>
  <si>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</si>
  <si>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</si>
  <si>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</si>
  <si>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</si>
  <si>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</si>
  <si>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</si>
  <si>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</si>
  <si>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</si>
  <si>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</si>
  <si>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</si>
  <si>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</si>
  <si>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</si>
  <si>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</si>
  <si>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</si>
  <si>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</si>
  <si>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</si>
  <si>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</si>
  <si>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</si>
  <si>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</si>
  <si>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</si>
  <si>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</si>
  <si>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</si>
  <si>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</si>
  <si>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</si>
  <si>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</si>
  <si>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</si>
  <si>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</si>
  <si>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</si>
  <si>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</si>
  <si>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</si>
  <si>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</si>
  <si>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</si>
  <si>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</si>
  <si>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</si>
  <si>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</si>
  <si>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</si>
  <si>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</si>
  <si>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</si>
  <si>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</si>
  <si>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</si>
  <si>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</si>
  <si>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</si>
  <si>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</si>
  <si>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</si>
  <si>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</si>
  <si>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</si>
  <si>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</si>
  <si>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</si>
  <si>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</si>
  <si>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</si>
  <si>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</si>
  <si>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</si>
  <si>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</si>
  <si>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</si>
  <si>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</si>
  <si>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</si>
  <si>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</si>
  <si>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</si>
  <si>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</si>
  <si>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</si>
  <si>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</si>
  <si>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</si>
  <si>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</si>
  <si>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</si>
  <si>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</si>
  <si>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</si>
  <si>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</si>
  <si>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</si>
  <si>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</si>
  <si>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</si>
  <si>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</si>
  <si>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</si>
  <si>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</si>
  <si>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</si>
  <si>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</si>
  <si>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</si>
  <si>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</si>
  <si>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</si>
  <si>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</si>
  <si>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</si>
  <si>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</si>
  <si>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</si>
  <si>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</si>
  <si>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</si>
  <si>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</si>
  <si>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</si>
  <si>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</si>
  <si>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</si>
  <si>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</si>
  <si>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</si>
  <si>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</si>
  <si>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</si>
  <si>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</si>
  <si>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</si>
  <si>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</si>
  <si>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</si>
  <si>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</si>
  <si>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</si>
  <si>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</si>
  <si>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</si>
  <si>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</si>
  <si>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</si>
  <si>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</si>
  <si>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</si>
  <si>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</si>
  <si>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</si>
  <si>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</si>
  <si>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</si>
  <si>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</si>
  <si>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</si>
  <si>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</si>
  <si>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</si>
  <si>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</si>
  <si>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</si>
  <si>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</si>
  <si>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</si>
  <si>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</si>
  <si>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</si>
  <si>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</si>
  <si>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</si>
  <si>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</si>
  <si>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</si>
  <si>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</si>
  <si>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</si>
  <si>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</si>
  <si>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</si>
  <si>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</si>
  <si>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</si>
  <si>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</si>
  <si>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</si>
  <si>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</si>
  <si>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</si>
  <si>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</si>
  <si>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</si>
  <si>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</si>
  <si>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</si>
  <si>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</si>
  <si>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</si>
  <si>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</si>
  <si>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</si>
  <si>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</si>
  <si>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</si>
  <si>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</si>
  <si>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</si>
  <si>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</si>
  <si>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</si>
  <si>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</si>
  <si>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</si>
  <si>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</si>
  <si>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</si>
  <si>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</si>
  <si>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</si>
  <si>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</si>
  <si>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</si>
  <si>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</si>
  <si>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</si>
  <si>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</si>
  <si>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</si>
  <si>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</si>
  <si>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</si>
  <si>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</si>
  <si>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</si>
  <si>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</si>
  <si>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</si>
  <si>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</si>
  <si>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</si>
  <si>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</si>
  <si>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</si>
  <si>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</si>
  <si>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</si>
  <si>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</si>
  <si>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</si>
  <si>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</si>
  <si>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</si>
  <si>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</si>
  <si>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</si>
  <si>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</si>
  <si>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</si>
  <si>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</si>
  <si>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</si>
  <si>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</si>
  <si>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</si>
  <si>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</si>
  <si>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</si>
  <si>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</si>
  <si>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</si>
  <si>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</si>
  <si>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</si>
  <si>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</si>
  <si>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</si>
  <si>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</si>
  <si>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</si>
  <si>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</si>
  <si>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</si>
  <si>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</si>
  <si>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</si>
  <si>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</si>
  <si>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</si>
  <si>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</si>
  <si>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</si>
  <si>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</si>
  <si>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</si>
  <si>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</si>
  <si>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</si>
  <si>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</si>
  <si>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</si>
  <si>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</si>
  <si>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</si>
  <si>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</si>
  <si>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</si>
  <si>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</si>
  <si>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</si>
  <si>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</si>
  <si>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</si>
  <si>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</si>
  <si>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</si>
  <si>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</si>
  <si>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</si>
  <si>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</si>
  <si>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</si>
  <si>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</si>
  <si>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</si>
  <si>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</si>
  <si>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</si>
  <si>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</si>
  <si>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</si>
  <si>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</si>
  <si>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</si>
  <si>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</si>
  <si>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</si>
  <si>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</si>
  <si>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</si>
  <si>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</si>
  <si>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</si>
  <si>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</si>
  <si>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</si>
  <si>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</si>
  <si>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</si>
  <si>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</si>
  <si>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</si>
  <si>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</si>
  <si>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</si>
  <si>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</si>
  <si>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</si>
  <si>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</si>
  <si>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</si>
  <si>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</si>
  <si>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</si>
  <si>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</si>
  <si>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</si>
  <si>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</si>
  <si>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</si>
  <si>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</si>
  <si>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</si>
  <si>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</si>
  <si>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</si>
  <si>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</si>
  <si>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</si>
  <si>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</si>
  <si>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</si>
  <si>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</si>
  <si>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</si>
  <si>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</si>
  <si>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</si>
  <si>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</si>
  <si>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</si>
  <si>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</si>
  <si>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</si>
  <si>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</si>
  <si>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</si>
  <si>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</si>
  <si>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</si>
  <si>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</si>
  <si>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</si>
  <si>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</si>
  <si>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</si>
  <si>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</si>
  <si>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</si>
  <si>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</si>
  <si>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</si>
  <si>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</si>
  <si>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</si>
  <si>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</si>
  <si>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</si>
  <si>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</si>
  <si>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</si>
  <si>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</si>
  <si>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</si>
  <si>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</si>
  <si>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</si>
  <si>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</si>
  <si>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</si>
  <si>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</si>
  <si>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</si>
  <si>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</si>
  <si>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</si>
  <si>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</si>
  <si>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</si>
  <si>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</si>
  <si>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</si>
  <si>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</si>
  <si>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</si>
  <si>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</si>
  <si>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</si>
  <si>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</si>
  <si>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</si>
  <si>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</si>
  <si>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</si>
  <si>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</si>
  <si>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</si>
  <si>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</si>
  <si>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</si>
  <si>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</si>
  <si>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</si>
  <si>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</si>
  <si>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</si>
  <si>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</si>
  <si>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</si>
  <si>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</si>
  <si>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</si>
  <si>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</si>
  <si>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</si>
  <si>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</si>
  <si>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</si>
  <si>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</si>
  <si>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</si>
  <si>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</si>
  <si>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</si>
  <si>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</si>
  <si>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</si>
  <si>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</si>
  <si>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</si>
  <si>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</si>
  <si>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</si>
  <si>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</si>
  <si>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</si>
  <si>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</si>
  <si>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</si>
  <si>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</si>
  <si>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</si>
  <si>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</si>
  <si>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</si>
  <si>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</si>
  <si>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</si>
  <si>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</si>
  <si>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</si>
  <si>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</si>
  <si>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</si>
  <si>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</si>
  <si>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</si>
  <si>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</si>
  <si>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</si>
  <si>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</si>
  <si>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</si>
  <si>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</si>
  <si>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</si>
  <si>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</si>
  <si>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</si>
  <si>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</si>
  <si>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</si>
  <si>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</si>
  <si>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</si>
  <si>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</si>
  <si>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</si>
  <si>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</si>
  <si>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</si>
  <si>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</si>
  <si>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</si>
  <si>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</si>
  <si>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</si>
  <si>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</si>
  <si>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</si>
  <si>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</si>
  <si>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</si>
  <si>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</si>
  <si>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</si>
  <si>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</si>
  <si>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</si>
  <si>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</si>
  <si>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</si>
  <si>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</si>
  <si>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</si>
  <si>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</si>
  <si>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</si>
  <si>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</si>
  <si>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</si>
  <si>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</si>
  <si>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</si>
  <si>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</si>
  <si>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</si>
  <si>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</si>
  <si>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</si>
  <si>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</si>
  <si>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</si>
  <si>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</si>
  <si>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</si>
  <si>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</si>
  <si>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</si>
  <si>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</si>
  <si>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</si>
  <si>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</si>
  <si>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</si>
  <si>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</si>
  <si>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</si>
  <si>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</si>
  <si>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</si>
  <si>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</si>
  <si>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</si>
  <si>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</si>
  <si>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</si>
  <si>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</si>
  <si>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</si>
  <si>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</si>
  <si>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</si>
  <si>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</si>
  <si>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</si>
  <si>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</si>
  <si>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</si>
  <si>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</si>
  <si>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</si>
  <si>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</si>
  <si>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</si>
  <si>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</si>
  <si>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</si>
  <si>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</si>
  <si>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</si>
  <si>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</si>
  <si>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</si>
  <si>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</si>
  <si>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</si>
  <si>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</si>
  <si>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</si>
  <si>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</si>
  <si>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</si>
  <si>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</si>
  <si>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</si>
  <si>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</si>
  <si>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</si>
  <si>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</si>
  <si>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</si>
  <si>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</si>
  <si>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</si>
  <si>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</si>
  <si>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</si>
  <si>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</si>
  <si>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</si>
  <si>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</si>
  <si>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</si>
  <si>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</si>
  <si>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</si>
  <si>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</si>
  <si>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</si>
  <si>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</si>
  <si>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</si>
  <si>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</si>
  <si>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</si>
  <si>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</si>
  <si>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</si>
  <si>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</si>
  <si>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</si>
  <si>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</si>
  <si>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</si>
  <si>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</si>
  <si>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</si>
  <si>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</si>
  <si>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</si>
  <si>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</si>
  <si>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</si>
  <si>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</si>
  <si>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</si>
  <si>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</si>
  <si>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</si>
  <si>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</si>
  <si>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</si>
  <si>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</si>
  <si>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</si>
  <si>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</si>
  <si>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</si>
  <si>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</si>
  <si>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</si>
  <si>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</si>
  <si>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</si>
  <si>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</si>
  <si>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</si>
  <si>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</si>
  <si>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</si>
  <si>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</si>
  <si>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</si>
  <si>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</si>
  <si>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</si>
  <si>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</si>
  <si>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</si>
  <si>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</si>
  <si>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</si>
  <si>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</si>
  <si>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</si>
  <si>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</si>
  <si>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</si>
  <si>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</si>
  <si>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</si>
  <si>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</si>
  <si>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</si>
  <si>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</si>
  <si>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</si>
  <si>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</si>
  <si>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</si>
  <si>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</si>
  <si>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</si>
  <si>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</si>
  <si>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</si>
  <si>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</si>
  <si>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</si>
  <si>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</si>
  <si>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</si>
  <si>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</si>
  <si>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</si>
  <si>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</si>
  <si>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</si>
  <si>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</si>
  <si>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</si>
  <si>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</si>
  <si>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</si>
  <si>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</si>
  <si>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</si>
  <si>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</si>
  <si>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</si>
  <si>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</si>
  <si>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</si>
  <si>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</si>
  <si>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</si>
  <si>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</si>
  <si>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</si>
  <si>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</si>
  <si>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</si>
  <si>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</si>
  <si>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</si>
  <si>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</si>
  <si>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</si>
  <si>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</si>
  <si>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</si>
  <si>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</si>
  <si>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</si>
  <si>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</si>
  <si>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</si>
  <si>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</si>
  <si>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</si>
  <si>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</si>
  <si>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</si>
  <si>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</si>
  <si>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</si>
  <si>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</si>
  <si>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</si>
  <si>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</si>
  <si>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</si>
  <si>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</si>
  <si>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</si>
  <si>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</si>
  <si>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</si>
  <si>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</si>
  <si>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</si>
  <si>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</si>
  <si>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</si>
  <si>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</si>
  <si>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</si>
  <si>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</si>
  <si>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</si>
  <si>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</si>
  <si>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</si>
  <si>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</si>
  <si>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</si>
  <si>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</si>
  <si>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</si>
  <si>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</si>
  <si>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</si>
  <si>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</si>
  <si>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</si>
  <si>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</si>
  <si>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</si>
  <si>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</si>
  <si>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</si>
  <si>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</si>
  <si>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</si>
  <si>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</si>
  <si>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</si>
  <si>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</si>
  <si>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</si>
  <si>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</si>
  <si>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</si>
  <si>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</si>
  <si>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</si>
  <si>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</si>
  <si>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</si>
  <si>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</si>
  <si>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</si>
  <si>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</si>
  <si>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</si>
  <si>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</si>
  <si>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</si>
  <si>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</si>
  <si>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</si>
  <si>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</si>
  <si>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</si>
  <si>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</si>
  <si>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</si>
  <si>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</si>
  <si>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</si>
  <si>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</si>
  <si>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</si>
  <si>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</si>
  <si>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</si>
  <si>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</si>
  <si>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</si>
  <si>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</si>
  <si>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</si>
  <si>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</si>
  <si>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</si>
  <si>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</si>
  <si>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</si>
  <si>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</si>
  <si>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</si>
  <si>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</si>
  <si>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</si>
  <si>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</si>
  <si>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</si>
  <si>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</si>
  <si>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</si>
  <si>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</si>
  <si>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</si>
  <si>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</si>
  <si>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</si>
  <si>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</si>
  <si>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</si>
  <si>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</si>
  <si>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</si>
  <si>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</si>
  <si>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</si>
  <si>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</si>
  <si>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</si>
  <si>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</si>
  <si>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</si>
  <si>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</si>
  <si>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</si>
  <si>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</si>
  <si>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</si>
  <si>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</si>
  <si>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</si>
  <si>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</si>
  <si>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</si>
  <si>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</si>
  <si>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</si>
  <si>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</si>
  <si>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</si>
  <si>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</si>
  <si>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</si>
  <si>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</si>
  <si>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</si>
  <si>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</si>
  <si>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</si>
  <si>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</si>
  <si>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</si>
  <si>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</si>
  <si>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</si>
  <si>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</si>
  <si>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</si>
  <si>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</si>
  <si>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</si>
  <si>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</si>
  <si>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</si>
  <si>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</si>
  <si>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</si>
  <si>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</si>
  <si>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</si>
  <si>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</si>
  <si>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</si>
  <si>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</si>
  <si>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</si>
  <si>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</si>
  <si>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</si>
  <si>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</si>
  <si>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</si>
  <si>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</si>
  <si>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</si>
  <si>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</si>
  <si>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</si>
  <si>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</si>
  <si>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</si>
  <si>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</si>
  <si>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</si>
  <si>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</si>
  <si>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</si>
  <si>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</si>
  <si>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</si>
  <si>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</si>
  <si>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</si>
  <si>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</si>
  <si>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</si>
  <si>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</si>
  <si>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</si>
  <si>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</si>
  <si>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</si>
  <si>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</si>
  <si>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</si>
  <si>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</si>
  <si>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</si>
  <si>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</si>
  <si>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</si>
  <si>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</si>
  <si>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</si>
  <si>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</si>
  <si>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</si>
  <si>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</si>
  <si>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</si>
  <si>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</si>
  <si>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</si>
  <si>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</si>
  <si>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</si>
  <si>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</si>
  <si>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</si>
  <si>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</si>
  <si>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</si>
  <si>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</si>
  <si>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</si>
  <si>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</si>
  <si>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</si>
  <si>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</si>
  <si>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</si>
  <si>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</si>
  <si>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</si>
  <si>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</si>
  <si>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</si>
  <si>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</si>
  <si>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</si>
  <si>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</si>
  <si>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</si>
  <si>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</si>
  <si>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</si>
  <si>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</si>
  <si>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</si>
  <si>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</si>
  <si>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</si>
  <si>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</si>
  <si>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</si>
  <si>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</si>
  <si>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</si>
  <si>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</si>
  <si>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</si>
  <si>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</si>
  <si>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</si>
  <si>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</si>
  <si>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</si>
  <si>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</si>
  <si>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</si>
  <si>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</si>
  <si>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</si>
  <si>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</si>
  <si>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</si>
  <si>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</si>
  <si>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</si>
  <si>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</si>
  <si>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</si>
  <si>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</si>
  <si>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</si>
  <si>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</si>
  <si>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</si>
  <si>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</si>
  <si>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</si>
  <si>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</si>
  <si>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</si>
  <si>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</si>
  <si>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</si>
  <si>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</si>
  <si>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</si>
  <si>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</si>
  <si>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</si>
  <si>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</si>
  <si>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</si>
  <si>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</si>
  <si>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</si>
  <si>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</si>
  <si>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</si>
  <si>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</si>
  <si>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</si>
  <si>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</si>
  <si>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</si>
  <si>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</si>
  <si>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</si>
  <si>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</si>
  <si>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</si>
  <si>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</si>
  <si>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</si>
  <si>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</si>
  <si>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</si>
  <si>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</si>
  <si>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</si>
  <si>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</si>
  <si>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</si>
  <si>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</si>
  <si>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</si>
  <si>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</si>
  <si>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</si>
  <si>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</si>
  <si>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</si>
  <si>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</si>
  <si>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</si>
  <si>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</si>
  <si>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</si>
  <si>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</si>
  <si>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</si>
  <si>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</si>
  <si>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</si>
  <si>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</si>
  <si>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</si>
  <si>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</si>
  <si>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</si>
  <si>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</si>
  <si>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</si>
  <si>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</si>
  <si>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</si>
  <si>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</si>
  <si>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</si>
  <si>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</si>
  <si>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</si>
  <si>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</si>
  <si>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</si>
  <si>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</si>
  <si>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</si>
  <si>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</si>
  <si>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</si>
  <si>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</si>
  <si>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</si>
  <si>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</si>
  <si>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</si>
  <si>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</si>
  <si>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</si>
  <si>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</si>
  <si>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</si>
  <si>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</si>
  <si>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</si>
  <si>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</si>
  <si>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</si>
  <si>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</si>
  <si>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</si>
  <si>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</si>
  <si>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</si>
  <si>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</si>
  <si>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</si>
  <si>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</si>
  <si>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</si>
  <si>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</si>
  <si>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</si>
  <si>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</si>
  <si>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</si>
  <si>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</si>
  <si>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</si>
  <si>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</si>
  <si>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</si>
  <si>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</si>
  <si>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</si>
  <si>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</si>
  <si>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</si>
  <si>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</si>
  <si>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</si>
  <si>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</si>
  <si>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</si>
  <si>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</si>
  <si>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</si>
  <si>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</si>
  <si>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</si>
  <si>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</si>
  <si>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</si>
  <si>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</si>
  <si>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</si>
  <si>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</si>
  <si>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</si>
  <si>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</si>
  <si>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</si>
  <si>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</si>
  <si>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</si>
  <si>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</si>
  <si>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</si>
  <si>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</si>
  <si>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</si>
  <si>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</si>
  <si>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</si>
  <si>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</si>
  <si>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</si>
  <si>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</si>
  <si>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</si>
  <si>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</si>
  <si>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</si>
  <si>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</si>
  <si>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</si>
  <si>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</si>
  <si>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</si>
  <si>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</si>
  <si>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</si>
  <si>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</si>
  <si>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</si>
  <si>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</si>
  <si>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</si>
  <si>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</si>
  <si>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</si>
  <si>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</si>
  <si>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</si>
  <si>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</si>
  <si>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</si>
  <si>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</si>
  <si>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</si>
  <si>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</si>
  <si>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</si>
  <si>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</si>
  <si>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</si>
  <si>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</si>
  <si>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</si>
  <si>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</si>
  <si>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</si>
  <si>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</si>
  <si>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</si>
  <si>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</si>
  <si>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</si>
  <si>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</si>
  <si>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</si>
  <si>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</si>
  <si>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</si>
  <si>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</si>
  <si>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</si>
  <si>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</si>
  <si>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</si>
  <si>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</si>
  <si>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</si>
  <si>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</si>
  <si>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</si>
  <si>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</si>
  <si>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</si>
  <si>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</si>
  <si>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</si>
  <si>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</si>
  <si>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</si>
  <si>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</si>
  <si>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</si>
  <si>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</si>
  <si>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</si>
  <si>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</si>
  <si>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</si>
  <si>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</si>
  <si>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</si>
  <si>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</si>
  <si>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</si>
  <si>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</si>
  <si>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</si>
  <si>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</si>
  <si>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</si>
  <si>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</si>
  <si>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</si>
  <si>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</si>
  <si>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</si>
  <si>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</si>
  <si>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</si>
  <si>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</si>
  <si>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</si>
  <si>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</si>
  <si>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</si>
  <si>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</si>
  <si>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</si>
  <si>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</si>
  <si>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</si>
  <si>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</si>
  <si>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</si>
  <si>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</si>
  <si>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</si>
  <si>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</si>
  <si>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</si>
  <si>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</si>
  <si>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</si>
  <si>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</si>
  <si>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</si>
  <si>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</si>
  <si>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</si>
  <si>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</si>
  <si>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</si>
  <si>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</si>
  <si>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</si>
  <si>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</si>
  <si>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</si>
  <si>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</si>
  <si>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</si>
  <si>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</si>
  <si>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</si>
  <si>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</si>
  <si>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</si>
  <si>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</si>
  <si>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</si>
  <si>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</si>
  <si>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</si>
  <si>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</si>
  <si>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</si>
  <si>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</si>
  <si>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</si>
  <si>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</si>
  <si>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</si>
  <si>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</si>
  <si>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</si>
  <si>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</si>
  <si>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</si>
  <si>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</si>
  <si>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</si>
  <si>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</si>
  <si>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</si>
  <si>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</si>
  <si>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</si>
  <si>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</si>
  <si>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</si>
  <si>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</si>
  <si>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</si>
  <si>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</si>
  <si>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</si>
  <si>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</si>
  <si>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</si>
  <si>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</si>
  <si>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</si>
  <si>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</si>
  <si>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</si>
  <si>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</si>
  <si>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</si>
  <si>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</si>
  <si>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</si>
  <si>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</si>
  <si>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</si>
  <si>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</si>
  <si>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</si>
  <si>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</si>
  <si>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</si>
  <si>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</si>
  <si>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</si>
  <si>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</si>
  <si>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</si>
  <si>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</si>
  <si>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</si>
  <si>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</si>
  <si>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</si>
  <si>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</si>
  <si>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</si>
  <si>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</si>
  <si>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</si>
  <si>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</si>
  <si>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</si>
  <si>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</si>
  <si>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</si>
  <si>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</si>
  <si>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</si>
  <si>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</si>
  <si>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</si>
  <si>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</si>
  <si>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</si>
  <si>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</si>
  <si>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</si>
  <si>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</si>
  <si>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</si>
  <si>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</si>
  <si>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</si>
  <si>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</si>
  <si>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</si>
  <si>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</si>
  <si>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</si>
  <si>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</si>
  <si>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</si>
  <si>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</si>
  <si>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</si>
  <si>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</si>
  <si>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</si>
  <si>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</si>
  <si>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</si>
  <si>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</si>
  <si>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</si>
  <si>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</si>
  <si>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</si>
  <si>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</si>
  <si>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</si>
  <si>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</si>
  <si>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</si>
  <si>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</si>
  <si>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</si>
  <si>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</si>
  <si>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</si>
  <si>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</si>
  <si>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</si>
  <si>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</si>
  <si>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</si>
  <si>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</si>
  <si>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</si>
  <si>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</si>
  <si>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</si>
  <si>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</si>
  <si>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</si>
  <si>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</si>
  <si>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</si>
  <si>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</si>
  <si>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</si>
  <si>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</si>
  <si>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</si>
  <si>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</si>
  <si>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</si>
  <si>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</si>
  <si>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</si>
  <si>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</si>
  <si>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</si>
  <si>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</si>
  <si>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</si>
  <si>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</si>
  <si>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</si>
  <si>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</si>
  <si>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</si>
  <si>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</si>
  <si>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</si>
  <si>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</si>
  <si>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</si>
  <si>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</si>
  <si>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</si>
  <si>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</si>
  <si>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</si>
  <si>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</si>
  <si>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</si>
  <si>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</si>
  <si>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</si>
  <si>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</si>
  <si>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</si>
  <si>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</si>
  <si>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</si>
  <si>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</si>
  <si>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</si>
  <si>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</si>
  <si>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</si>
  <si>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</si>
  <si>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</si>
  <si>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</si>
  <si>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</si>
  <si>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</si>
  <si>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</si>
  <si>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</si>
  <si>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</si>
  <si>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</si>
  <si>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</si>
  <si>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</si>
  <si>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</si>
  <si>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</si>
  <si>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</si>
  <si>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</si>
  <si>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</si>
  <si>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</si>
  <si>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</si>
  <si>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</si>
  <si>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</si>
  <si>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</si>
  <si>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</si>
  <si>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</si>
  <si>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</si>
  <si>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</si>
  <si>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</si>
  <si>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</si>
  <si>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</si>
  <si>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</si>
  <si>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</si>
  <si>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</si>
  <si>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</si>
  <si>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</si>
  <si>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</si>
  <si>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</si>
  <si>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</si>
  <si>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</si>
  <si>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</si>
  <si>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</si>
  <si>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</si>
  <si>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</si>
  <si>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</si>
  <si>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</si>
  <si>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</si>
  <si>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</si>
  <si>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</si>
  <si>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</si>
  <si>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</si>
  <si>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</si>
  <si>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</si>
  <si>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</si>
  <si>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</si>
  <si>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</si>
  <si>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</si>
  <si>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</si>
  <si>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</si>
  <si>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</si>
  <si>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</si>
  <si>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</si>
  <si>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</si>
  <si>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</si>
  <si>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</si>
  <si>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</si>
  <si>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</si>
  <si>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</si>
  <si>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</si>
  <si>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</si>
  <si>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</si>
  <si>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</si>
  <si>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</si>
  <si>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</si>
  <si>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</si>
  <si>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</si>
  <si>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</si>
  <si>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</si>
  <si>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</si>
  <si>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</si>
  <si>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</si>
  <si>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</si>
  <si>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</si>
  <si>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</si>
  <si>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</si>
  <si>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</si>
  <si>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</si>
  <si>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</si>
  <si>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</si>
  <si>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</si>
  <si>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</si>
  <si>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</si>
  <si>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</si>
  <si>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</si>
  <si>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</si>
  <si>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</si>
  <si>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</si>
  <si>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</si>
  <si>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</si>
  <si>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</si>
  <si>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</si>
  <si>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</si>
  <si>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</si>
  <si>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</si>
  <si>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</si>
  <si>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</si>
  <si>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</si>
  <si>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</si>
  <si>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</si>
  <si>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</si>
  <si>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</si>
  <si>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</si>
  <si>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</si>
  <si>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</si>
  <si>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</si>
  <si>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</si>
  <si>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</si>
  <si>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</si>
  <si>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</si>
  <si>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</si>
  <si>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</si>
  <si>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</si>
  <si>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</si>
  <si>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</si>
  <si>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</si>
  <si>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</si>
  <si>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</si>
  <si>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</si>
  <si>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</si>
  <si>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</si>
  <si>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</si>
  <si>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</si>
  <si>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</si>
  <si>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</si>
  <si>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</si>
  <si>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</si>
  <si>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</si>
  <si>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</si>
  <si>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</si>
  <si>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</si>
  <si>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</si>
  <si>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</si>
  <si>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</si>
  <si>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</si>
  <si>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</si>
  <si>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</si>
  <si>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</si>
  <si>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</si>
  <si>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</si>
  <si>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</si>
  <si>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</si>
  <si>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</si>
  <si>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</si>
  <si>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</si>
  <si>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</si>
  <si>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</si>
  <si>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</si>
  <si>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</si>
  <si>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</si>
  <si>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</si>
  <si>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</si>
  <si>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</si>
  <si>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</si>
  <si>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</si>
  <si>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</si>
  <si>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</si>
  <si>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</si>
  <si>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</si>
  <si>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</si>
  <si>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</si>
  <si>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</si>
  <si>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</si>
  <si>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</si>
  <si>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</si>
  <si>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</si>
  <si>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</si>
  <si>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</si>
  <si>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</si>
  <si>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</si>
  <si>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</si>
  <si>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</si>
  <si>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</si>
  <si>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</si>
  <si>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</si>
  <si>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</si>
  <si>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</si>
  <si>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</si>
  <si>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</si>
  <si>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</si>
  <si>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</si>
  <si>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</si>
  <si>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</si>
  <si>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</si>
  <si>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</si>
  <si>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</si>
  <si>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</si>
  <si>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</si>
  <si>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</si>
  <si>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</si>
  <si>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</si>
  <si>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</si>
  <si>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</si>
  <si>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</si>
  <si>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</si>
  <si>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</si>
  <si>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</si>
  <si>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</si>
  <si>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</si>
  <si>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</si>
  <si>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</si>
  <si>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</si>
  <si>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</si>
  <si>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</si>
  <si>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</si>
  <si>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</si>
  <si>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</si>
  <si>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</si>
  <si>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</si>
  <si>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</si>
  <si>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</si>
  <si>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</si>
  <si>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</si>
  <si>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</si>
  <si>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</si>
  <si>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</si>
  <si>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</si>
  <si>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</si>
  <si>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</si>
  <si>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</si>
  <si>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</si>
  <si>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</si>
  <si>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</si>
  <si>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</si>
  <si>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</si>
  <si>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</si>
  <si>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</si>
  <si>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</si>
  <si>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</si>
  <si>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</si>
  <si>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</si>
  <si>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</si>
  <si>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</si>
  <si>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</si>
  <si>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</si>
  <si>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</si>
  <si>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</si>
  <si>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</si>
  <si>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</si>
  <si>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</si>
  <si>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</si>
  <si>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</si>
  <si>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</si>
  <si>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</si>
  <si>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</si>
  <si>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</si>
  <si>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</si>
  <si>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</si>
  <si>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</si>
  <si>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</si>
  <si>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</si>
  <si>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</si>
  <si>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</si>
  <si>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</si>
  <si>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</si>
  <si>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</si>
  <si>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</si>
  <si>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</si>
  <si>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</si>
  <si>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</si>
  <si>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</si>
  <si>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</si>
  <si>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</si>
  <si>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</si>
  <si>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</si>
  <si>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</si>
  <si>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</si>
  <si>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</si>
  <si>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</si>
  <si>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</si>
  <si>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</si>
  <si>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</si>
  <si>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</si>
  <si>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</si>
  <si>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</si>
  <si>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</si>
  <si>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</si>
  <si>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</si>
  <si>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</si>
  <si>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</si>
  <si>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</si>
  <si>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</si>
  <si>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</si>
  <si>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</si>
  <si>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</si>
  <si>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</si>
  <si>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</si>
  <si>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</si>
  <si>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</si>
  <si>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</si>
  <si>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</si>
  <si>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</si>
  <si>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</si>
  <si>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</si>
  <si>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</si>
  <si>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</si>
  <si>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</si>
  <si>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</si>
  <si>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</si>
  <si>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</si>
  <si>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</si>
  <si>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</si>
  <si>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</si>
  <si>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</si>
  <si>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</si>
  <si>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</si>
  <si>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</si>
  <si>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</si>
  <si>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</si>
  <si>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</si>
  <si>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</si>
  <si>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</si>
  <si>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</si>
  <si>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</si>
  <si>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</si>
  <si>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</si>
  <si>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</si>
  <si>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</si>
  <si>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</si>
  <si>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</si>
  <si>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</si>
  <si>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</si>
  <si>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</si>
  <si>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</si>
  <si>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</si>
  <si>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</si>
  <si>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</si>
  <si>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</si>
  <si>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</si>
  <si>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</si>
  <si>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</si>
  <si>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</si>
  <si>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</si>
  <si>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</si>
  <si>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</si>
  <si>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</si>
  <si>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</si>
  <si>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</si>
  <si>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</si>
  <si>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</si>
  <si>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</si>
  <si>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</si>
  <si>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</si>
  <si>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</si>
  <si>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</si>
  <si>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</si>
  <si>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</si>
  <si>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</si>
  <si>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</si>
  <si>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</si>
  <si>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</si>
  <si>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</si>
  <si>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</si>
  <si>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</si>
  <si>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</si>
  <si>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</si>
  <si>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</si>
  <si>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</si>
  <si>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</si>
  <si>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</si>
  <si>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</si>
  <si>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</si>
  <si>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</si>
  <si>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</si>
  <si>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</si>
  <si>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</si>
  <si>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</si>
  <si>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</si>
  <si>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</si>
  <si>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</si>
  <si>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</si>
  <si>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</si>
  <si>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</si>
  <si>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</si>
  <si>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</si>
  <si>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</si>
  <si>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</si>
  <si>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</si>
  <si>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</si>
  <si>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</si>
  <si>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</si>
  <si>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</si>
  <si>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</si>
  <si>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</si>
  <si>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</si>
  <si>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</si>
  <si>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</si>
  <si>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</si>
  <si>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</si>
  <si>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</si>
  <si>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</si>
  <si>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</si>
  <si>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</si>
  <si>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</si>
  <si>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</si>
  <si>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</si>
  <si>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</si>
  <si>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</si>
  <si>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</si>
  <si>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</si>
  <si>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</si>
  <si>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</si>
  <si>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</si>
  <si>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</si>
  <si>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</si>
  <si>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</si>
  <si>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</si>
  <si>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</si>
  <si>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</si>
  <si>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</si>
  <si>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</si>
  <si>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</si>
  <si>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</si>
  <si>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</si>
  <si>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</si>
  <si>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</si>
  <si>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</si>
  <si>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</si>
  <si>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</si>
  <si>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</si>
  <si>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</si>
  <si>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</si>
  <si>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</si>
  <si>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</si>
  <si>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</si>
  <si>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</si>
  <si>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</si>
  <si>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</si>
  <si>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</si>
  <si>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</si>
  <si>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</si>
  <si>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</si>
  <si>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</si>
  <si>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</si>
  <si>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</si>
  <si>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</si>
  <si>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</si>
  <si>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</si>
  <si>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</si>
  <si>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</si>
  <si>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</si>
  <si>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</si>
  <si>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</si>
  <si>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</si>
  <si>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</si>
  <si>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</si>
  <si>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</si>
  <si>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</si>
  <si>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</si>
  <si>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</si>
  <si>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</si>
  <si>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</si>
  <si>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</si>
  <si>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</si>
  <si>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</si>
  <si>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</si>
  <si>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</si>
  <si>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</si>
  <si>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</si>
  <si>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</si>
  <si>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</si>
  <si>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</si>
  <si>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</si>
  <si>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</si>
  <si>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</si>
  <si>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</si>
  <si>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</si>
  <si>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</si>
  <si>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</si>
  <si>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</si>
  <si>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</si>
  <si>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</si>
  <si>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</si>
  <si>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</si>
  <si>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</si>
  <si>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</si>
  <si>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</si>
  <si>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</si>
  <si>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</si>
  <si>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</si>
  <si>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</si>
  <si>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</si>
  <si>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</si>
  <si>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</si>
  <si>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</si>
  <si>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</si>
  <si>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</si>
  <si>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</si>
  <si>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</si>
  <si>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</si>
  <si>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</si>
  <si>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</si>
  <si>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</si>
  <si>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</si>
  <si>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</si>
  <si>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</si>
  <si>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</si>
  <si>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</si>
  <si>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</si>
  <si>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</si>
  <si>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</si>
  <si>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</si>
  <si>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</si>
  <si>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</si>
  <si>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</si>
  <si>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</si>
  <si>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</si>
  <si>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</si>
  <si>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</si>
  <si>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</si>
  <si>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</si>
  <si>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</si>
  <si>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</si>
  <si>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</si>
  <si>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</si>
  <si>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</si>
  <si>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</si>
  <si>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</si>
  <si>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</si>
  <si>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</si>
  <si>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</si>
  <si>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</si>
  <si>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</si>
  <si>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</si>
  <si>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</si>
  <si>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</si>
  <si>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</si>
  <si>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</si>
  <si>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</si>
  <si>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</si>
  <si>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</si>
  <si>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</si>
  <si>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</si>
  <si>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</si>
  <si>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</si>
  <si>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</si>
  <si>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</si>
  <si>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</si>
  <si>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</si>
  <si>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</si>
  <si>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</si>
  <si>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</si>
  <si>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</si>
  <si>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</si>
  <si>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</si>
  <si>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</si>
  <si>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</si>
  <si>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</si>
  <si>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</si>
  <si>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</si>
  <si>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</si>
  <si>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</si>
  <si>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</si>
  <si>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</si>
  <si>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</si>
  <si>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</si>
  <si>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</si>
  <si>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</si>
  <si>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</si>
  <si>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</si>
  <si>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</si>
  <si>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</si>
  <si>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</si>
  <si>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</si>
  <si>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</si>
  <si>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</si>
  <si>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</si>
  <si>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</si>
  <si>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</si>
  <si>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</si>
  <si>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</si>
  <si>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</si>
  <si>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</si>
  <si>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</si>
  <si>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</si>
  <si>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</si>
  <si>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</si>
  <si>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</si>
  <si>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</si>
  <si>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</si>
  <si>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</si>
  <si>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</si>
  <si>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</si>
  <si>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</si>
  <si>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</si>
  <si>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</si>
  <si>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</si>
  <si>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</si>
  <si>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</si>
  <si>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</si>
  <si>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</si>
  <si>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</si>
  <si>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</si>
  <si>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</si>
  <si>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</si>
  <si>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</si>
  <si>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</si>
  <si>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</si>
  <si>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</si>
  <si>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</si>
  <si>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</si>
  <si>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</si>
  <si>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</si>
  <si>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</si>
  <si>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</si>
  <si>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</si>
  <si>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</si>
  <si>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</si>
  <si>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</si>
  <si>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</si>
  <si>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</si>
  <si>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</si>
  <si>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</si>
  <si>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</si>
  <si>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</si>
  <si>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</si>
  <si>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</si>
  <si>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</si>
  <si>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</si>
  <si>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</si>
  <si>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</si>
  <si>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</si>
  <si>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</si>
  <si>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</si>
  <si>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</si>
  <si>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</si>
  <si>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</si>
  <si>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</si>
  <si>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</si>
  <si>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</si>
  <si>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</si>
  <si>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</si>
  <si>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</si>
  <si>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</si>
  <si>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</si>
  <si>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</si>
  <si>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</si>
  <si>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</si>
  <si>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</si>
  <si>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</si>
  <si>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</si>
  <si>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</si>
  <si>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</si>
  <si>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</si>
  <si>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</si>
  <si>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</si>
  <si>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</si>
  <si>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</si>
  <si>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</si>
  <si>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</si>
  <si>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</si>
  <si>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</si>
  <si>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</si>
  <si>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</si>
  <si>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</si>
  <si>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</si>
  <si>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</si>
  <si>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</si>
  <si>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</si>
  <si>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</si>
  <si>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</si>
  <si>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</si>
  <si>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</si>
  <si>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</si>
  <si>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</si>
  <si>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</si>
  <si>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</si>
  <si>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</si>
  <si>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</si>
  <si>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</si>
  <si>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</si>
  <si>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</si>
  <si>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</si>
  <si>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</si>
  <si>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</si>
  <si>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</si>
  <si>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</si>
  <si>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</si>
  <si>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</si>
  <si>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</si>
  <si>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</si>
  <si>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</si>
  <si>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</si>
  <si>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</si>
  <si>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</si>
  <si>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</si>
  <si>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</si>
  <si>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</si>
  <si>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</si>
  <si>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</si>
  <si>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</si>
  <si>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</si>
  <si>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</si>
  <si>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</si>
  <si>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</si>
  <si>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</si>
  <si>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</si>
  <si>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</si>
  <si>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</si>
  <si>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</si>
  <si>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</si>
  <si>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</si>
  <si>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</si>
  <si>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</si>
  <si>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</si>
  <si>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</si>
  <si>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</si>
  <si>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</si>
  <si>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</si>
  <si>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</si>
  <si>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</si>
  <si>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</si>
  <si>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</si>
  <si>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</si>
  <si>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</si>
  <si>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</si>
  <si>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</si>
  <si>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</si>
  <si>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</si>
  <si>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</si>
  <si>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</si>
  <si>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</si>
  <si>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</si>
  <si>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</si>
  <si>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</si>
  <si>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</si>
  <si>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</si>
  <si>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</si>
  <si>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</si>
  <si>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</si>
  <si>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</si>
  <si>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</si>
  <si>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</si>
  <si>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</si>
  <si>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</si>
  <si>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</si>
  <si>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</si>
  <si>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</si>
  <si>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</si>
  <si>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</si>
  <si>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</si>
  <si>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</si>
  <si>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</si>
  <si>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</si>
  <si>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</si>
  <si>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</si>
  <si>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</si>
  <si>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</si>
  <si>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</si>
  <si>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</si>
  <si>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</si>
  <si>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</si>
  <si>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</si>
  <si>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</si>
  <si>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</si>
  <si>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</si>
  <si>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</si>
  <si>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</si>
  <si>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</si>
  <si>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</si>
  <si>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</si>
  <si>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</si>
  <si>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</si>
  <si>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</si>
  <si>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</si>
  <si>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</si>
  <si>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</si>
  <si>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</si>
  <si>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</si>
  <si>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</si>
  <si>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</si>
  <si>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</si>
  <si>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</si>
  <si>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</si>
  <si>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</si>
  <si>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</si>
  <si>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</si>
  <si>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</si>
  <si>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</si>
  <si>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</si>
  <si>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</si>
  <si>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</si>
  <si>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</si>
  <si>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</si>
  <si>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</si>
  <si>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</si>
  <si>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</si>
  <si>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</si>
  <si>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</si>
  <si>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</si>
  <si>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</si>
  <si>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</si>
  <si>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</si>
  <si>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</si>
  <si>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</si>
  <si>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</si>
  <si>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</si>
  <si>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</si>
  <si>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</si>
  <si>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</si>
  <si>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</si>
  <si>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</si>
  <si>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</si>
  <si>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</si>
  <si>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</si>
  <si>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</si>
  <si>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</si>
  <si>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</si>
  <si>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</si>
  <si>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</si>
  <si>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</si>
  <si>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</si>
  <si>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</si>
  <si>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</si>
  <si>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</si>
  <si>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</si>
  <si>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</si>
  <si>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</si>
  <si>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</si>
  <si>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</si>
  <si>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</si>
  <si>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</si>
  <si>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</si>
  <si>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</si>
  <si>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</si>
  <si>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</si>
  <si>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</si>
  <si>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</si>
  <si>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</si>
  <si>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</si>
  <si>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</si>
  <si>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</si>
  <si>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</si>
  <si>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</si>
  <si>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</si>
  <si>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</si>
  <si>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</si>
  <si>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</si>
  <si>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</si>
  <si>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</si>
  <si>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</si>
  <si>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</si>
  <si>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</si>
  <si>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</si>
  <si>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</si>
  <si>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</si>
  <si>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</si>
  <si>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</si>
  <si>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</si>
  <si>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</si>
  <si>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</si>
  <si>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</si>
  <si>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</si>
  <si>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</si>
  <si>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</si>
  <si>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</si>
  <si>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</si>
  <si>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</si>
  <si>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</si>
  <si>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</si>
  <si>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</si>
  <si>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</si>
  <si>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</si>
  <si>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</si>
  <si>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</si>
  <si>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</si>
  <si>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</si>
  <si>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</si>
  <si>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</si>
  <si>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</si>
  <si>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</si>
  <si>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</si>
  <si>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</si>
  <si>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</si>
  <si>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</si>
  <si>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</si>
  <si>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</si>
  <si>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</si>
  <si>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</si>
  <si>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</si>
  <si>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</si>
  <si>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</si>
  <si>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</si>
  <si>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</si>
  <si>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</si>
  <si>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</si>
  <si>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</si>
  <si>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</si>
  <si>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</si>
  <si>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</si>
  <si>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</si>
  <si>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</si>
  <si>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</si>
  <si>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</si>
  <si>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</si>
  <si>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</si>
  <si>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</si>
  <si>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</si>
  <si>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</si>
  <si>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</si>
  <si>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</si>
  <si>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</si>
  <si>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</si>
  <si>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</si>
  <si>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</si>
  <si>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</si>
  <si>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</si>
  <si>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</si>
  <si>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</si>
  <si>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</si>
  <si>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</si>
  <si>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</si>
  <si>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</si>
  <si>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</si>
  <si>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</si>
  <si>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</si>
  <si>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</si>
  <si>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</si>
  <si>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</si>
  <si>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</si>
  <si>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</si>
  <si>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</si>
  <si>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</si>
  <si>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</si>
  <si>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</si>
  <si>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</si>
  <si>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</si>
  <si>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</si>
  <si>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</si>
  <si>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</si>
  <si>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</si>
  <si>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</si>
  <si>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</si>
  <si>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</si>
  <si>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</si>
  <si>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</si>
  <si>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</si>
  <si>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</si>
  <si>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</si>
  <si>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</si>
  <si>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</si>
  <si>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</si>
  <si>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</si>
  <si>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</si>
  <si>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</si>
  <si>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</si>
  <si>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</si>
  <si>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</si>
  <si>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</si>
  <si>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</si>
  <si>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</si>
  <si>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</si>
  <si>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</si>
  <si>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</si>
  <si>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</si>
  <si>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</si>
  <si>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</si>
  <si>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</si>
  <si>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</si>
  <si>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</si>
  <si>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</si>
  <si>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</si>
  <si>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</si>
  <si>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</si>
  <si>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</si>
  <si>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</si>
  <si>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</si>
  <si>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</si>
  <si>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</si>
  <si>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</si>
  <si>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</si>
  <si>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</si>
  <si>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</si>
  <si>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</si>
  <si>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</si>
  <si>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</si>
  <si>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</si>
  <si>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</si>
  <si>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</si>
  <si>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</si>
  <si>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</si>
  <si>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</si>
  <si>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</si>
  <si>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</si>
  <si>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</si>
  <si>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</si>
  <si>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</si>
  <si>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</si>
  <si>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</si>
  <si>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</si>
  <si>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</si>
  <si>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</si>
  <si>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</si>
  <si>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</si>
  <si>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</si>
  <si>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</si>
  <si>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</si>
  <si>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</si>
  <si>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</si>
  <si>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</si>
  <si>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</si>
  <si>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</si>
  <si>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</si>
  <si>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</si>
  <si>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</si>
  <si>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</si>
  <si>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</si>
  <si>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</si>
  <si>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</si>
  <si>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</si>
  <si>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</si>
  <si>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</si>
  <si>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</si>
  <si>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</si>
  <si>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</si>
  <si>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</si>
  <si>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</si>
  <si>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</si>
  <si>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</si>
  <si>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</si>
  <si>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</si>
  <si>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</si>
  <si>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</si>
  <si>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</si>
  <si>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</si>
  <si>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</si>
  <si>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</si>
  <si>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</si>
  <si>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</si>
  <si>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</si>
  <si>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</si>
  <si>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</si>
  <si>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</si>
  <si>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</si>
  <si>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</si>
  <si>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</si>
  <si>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</si>
  <si>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</si>
  <si>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</si>
  <si>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</si>
  <si>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</si>
  <si>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</si>
  <si>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</si>
  <si>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</si>
  <si>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</si>
  <si>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</si>
  <si>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</si>
  <si>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</si>
  <si>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</si>
  <si>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</si>
  <si>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</si>
  <si>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</si>
  <si>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</si>
  <si>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</si>
  <si>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</si>
  <si>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</si>
  <si>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</si>
  <si>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</si>
  <si>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</si>
  <si>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</si>
  <si>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</si>
  <si>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</si>
  <si>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</si>
  <si>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</si>
  <si>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</si>
  <si>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</si>
  <si>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</si>
  <si>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</si>
  <si>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</si>
  <si>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</si>
  <si>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</si>
  <si>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</si>
  <si>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</si>
  <si>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</si>
  <si>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</si>
  <si>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</si>
  <si>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</si>
  <si>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</si>
  <si>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</si>
  <si>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</si>
  <si>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</si>
  <si>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</si>
  <si>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</si>
  <si>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</si>
  <si>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</si>
  <si>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</si>
  <si>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</si>
  <si>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</si>
  <si>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</si>
  <si>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</si>
  <si>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</si>
  <si>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</si>
  <si>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</si>
  <si>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</si>
  <si>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</si>
  <si>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</si>
  <si>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</si>
  <si>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</si>
  <si>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</si>
  <si>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</si>
  <si>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</si>
  <si>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</si>
  <si>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</si>
  <si>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</si>
  <si>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</si>
  <si>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</si>
  <si>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</si>
  <si>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</si>
  <si>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</si>
  <si>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</si>
  <si>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</si>
  <si>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</si>
  <si>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</si>
  <si>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</si>
  <si>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</si>
  <si>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</si>
  <si>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</si>
  <si>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</si>
  <si>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</si>
  <si>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</si>
  <si>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</si>
  <si>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</si>
  <si>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</si>
  <si>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</si>
  <si>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</si>
  <si>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</si>
  <si>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</si>
  <si>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</si>
  <si>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</si>
  <si>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</si>
  <si>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</si>
  <si>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</si>
  <si>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</si>
  <si>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</si>
  <si>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</si>
  <si>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</si>
  <si>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</si>
  <si>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</si>
  <si>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</si>
  <si>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</si>
  <si>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</si>
  <si>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</si>
  <si>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</si>
  <si>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</si>
  <si>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</si>
  <si>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</si>
  <si>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</si>
  <si>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</si>
  <si>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</si>
  <si>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</si>
  <si>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</si>
  <si>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</si>
  <si>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</si>
  <si>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</si>
  <si>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</si>
  <si>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</si>
  <si>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</si>
  <si>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</si>
  <si>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</si>
  <si>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</si>
  <si>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</si>
  <si>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</si>
  <si>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</si>
  <si>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</si>
  <si>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</si>
  <si>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</si>
  <si>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</si>
  <si>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</si>
  <si>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</si>
  <si>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</si>
  <si>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</si>
  <si>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</si>
  <si>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</si>
  <si>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</si>
  <si>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</si>
  <si>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</si>
  <si>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</si>
  <si>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</si>
  <si>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</si>
  <si>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</si>
  <si>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</si>
  <si>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</si>
  <si>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</si>
  <si>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</si>
  <si>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</si>
  <si>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</si>
  <si>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</si>
  <si>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</si>
  <si>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</si>
  <si>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</si>
  <si>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</si>
  <si>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</si>
  <si>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</si>
  <si>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</si>
  <si>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</si>
  <si>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</si>
  <si>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</si>
  <si>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</si>
  <si>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</si>
  <si>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</si>
  <si>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</si>
  <si>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</si>
  <si>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</si>
  <si>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</si>
  <si>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</si>
  <si>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</si>
  <si>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</si>
  <si>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</si>
  <si>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</si>
  <si>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</si>
  <si>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</si>
  <si>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</si>
  <si>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</si>
  <si>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</si>
  <si>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</si>
  <si>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</si>
  <si>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</si>
  <si>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</si>
  <si>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</si>
  <si>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</si>
  <si>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</si>
  <si>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</si>
  <si>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</si>
  <si>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</si>
  <si>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</si>
  <si>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</si>
  <si>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</si>
  <si>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</si>
  <si>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</si>
  <si>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</si>
  <si>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</si>
  <si>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</si>
  <si>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</si>
  <si>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</si>
  <si>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</si>
  <si>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</si>
  <si>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</si>
  <si>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</si>
  <si>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</si>
  <si>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</si>
  <si>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</si>
  <si>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</si>
  <si>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</si>
  <si>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</si>
  <si>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</si>
  <si>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</si>
  <si>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</si>
  <si>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</si>
  <si>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</si>
  <si>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</si>
  <si>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</si>
  <si>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</si>
  <si>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</si>
  <si>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</si>
  <si>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</si>
  <si>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</si>
  <si>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</si>
  <si>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</si>
  <si>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</si>
  <si>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</si>
  <si>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</si>
  <si>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</si>
  <si>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</si>
  <si>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</si>
  <si>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</si>
  <si>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</si>
  <si>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</si>
  <si>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</si>
  <si>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</si>
  <si>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</si>
  <si>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</si>
  <si>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</si>
  <si>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</si>
  <si>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</si>
  <si>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</si>
  <si>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</si>
  <si>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</si>
  <si>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</si>
  <si>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</si>
  <si>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</si>
  <si>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</si>
  <si>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</si>
  <si>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</si>
  <si>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</si>
  <si>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</si>
  <si>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</si>
  <si>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</si>
  <si>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</si>
  <si>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</si>
  <si>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</si>
  <si>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</si>
  <si>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</si>
  <si>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</si>
  <si>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</si>
  <si>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</si>
  <si>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</si>
  <si>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</si>
  <si>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</si>
  <si>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</si>
  <si>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</si>
  <si>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</si>
  <si>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</si>
  <si>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</si>
  <si>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</si>
  <si>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</si>
  <si>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</si>
  <si>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</si>
  <si>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</si>
  <si>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</si>
  <si>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</si>
  <si>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</si>
  <si>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</si>
  <si>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</si>
  <si>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</si>
  <si>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</si>
  <si>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</si>
  <si>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</si>
  <si>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</si>
  <si>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</si>
  <si>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</si>
  <si>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</si>
  <si>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</si>
  <si>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</si>
  <si>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</si>
  <si>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</si>
  <si>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</si>
  <si>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</si>
  <si>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</si>
  <si>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</si>
  <si>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</si>
  <si>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</si>
  <si>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</si>
  <si>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</si>
  <si>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</si>
  <si>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</si>
  <si>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</si>
  <si>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</si>
  <si>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</si>
  <si>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</si>
  <si>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</si>
  <si>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</si>
  <si>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</si>
  <si>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</si>
  <si>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</si>
  <si>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</si>
  <si>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</si>
  <si>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</si>
  <si>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</si>
  <si>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</si>
  <si>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</si>
  <si>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</si>
  <si>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</si>
  <si>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</si>
  <si>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</si>
  <si>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</si>
  <si>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</si>
  <si>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</si>
  <si>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</si>
  <si>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</si>
  <si>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</si>
  <si>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</si>
  <si>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</si>
  <si>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</si>
  <si>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</si>
  <si>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</si>
  <si>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</si>
  <si>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</si>
  <si>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</si>
  <si>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</si>
  <si>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</si>
  <si>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</si>
  <si>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</si>
  <si>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</si>
  <si>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</si>
  <si>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</si>
  <si>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</si>
  <si>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</si>
  <si>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</si>
  <si>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</si>
  <si>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</si>
  <si>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</si>
  <si>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</si>
  <si>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</si>
  <si>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</si>
  <si>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</si>
  <si>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</si>
  <si>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</si>
  <si>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</si>
  <si>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</si>
  <si>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</si>
  <si>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</si>
  <si>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</si>
  <si>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</si>
  <si>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</si>
  <si>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</si>
  <si>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</si>
  <si>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</si>
  <si>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</si>
  <si>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</si>
  <si>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</si>
  <si>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</si>
  <si>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</si>
  <si>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</si>
  <si>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</si>
  <si>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</si>
  <si>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</si>
  <si>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</si>
  <si>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</si>
  <si>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</si>
  <si>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</si>
  <si>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</si>
  <si>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</si>
  <si>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</si>
  <si>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</si>
  <si>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</si>
  <si>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</si>
  <si>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</si>
  <si>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</si>
  <si>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</si>
  <si>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</si>
  <si>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</si>
  <si>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</si>
  <si>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</si>
  <si>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</si>
  <si>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</si>
  <si>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</si>
  <si>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</si>
  <si>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</si>
  <si>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</si>
  <si>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</si>
  <si>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</si>
  <si>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</si>
  <si>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</si>
  <si>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</si>
  <si>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</si>
  <si>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</si>
  <si>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</si>
  <si>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</si>
  <si>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</si>
  <si>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</si>
  <si>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</si>
  <si>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</si>
  <si>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</si>
  <si>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</si>
  <si>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</si>
  <si>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</si>
  <si>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</si>
  <si>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</si>
  <si>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</si>
  <si>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</si>
  <si>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</si>
  <si>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</si>
  <si>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</si>
  <si>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</si>
  <si>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</si>
  <si>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</si>
  <si>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</si>
  <si>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</si>
  <si>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</si>
  <si>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</si>
  <si>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</si>
  <si>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</si>
  <si>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</si>
  <si>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</si>
  <si>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</si>
  <si>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</si>
  <si>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</si>
  <si>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</si>
  <si>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</si>
  <si>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</si>
  <si>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</si>
  <si>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</si>
  <si>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</si>
  <si>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</si>
  <si>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</si>
  <si>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</si>
  <si>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</si>
  <si>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</si>
  <si>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</si>
  <si>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</si>
  <si>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</si>
  <si>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</si>
  <si>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</si>
  <si>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</si>
  <si>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</si>
  <si>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</si>
  <si>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</si>
  <si>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</si>
  <si>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</si>
  <si>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</si>
  <si>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</si>
  <si>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</si>
  <si>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</si>
  <si>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</si>
  <si>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</si>
  <si>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</si>
  <si>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</si>
  <si>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</si>
  <si>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</si>
  <si>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</si>
  <si>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</si>
  <si>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</si>
  <si>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</si>
  <si>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</si>
  <si>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</si>
  <si>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</si>
  <si>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</si>
  <si>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</si>
  <si>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</si>
  <si>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</si>
  <si>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</si>
  <si>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</si>
  <si>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</si>
  <si>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</si>
  <si>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</si>
  <si>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</si>
  <si>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</si>
  <si>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</si>
  <si>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</si>
  <si>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</si>
  <si>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</si>
  <si>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</si>
  <si>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</si>
  <si>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</si>
  <si>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</si>
  <si>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</si>
  <si>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</si>
  <si>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</si>
  <si>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</si>
  <si>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</si>
  <si>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</si>
  <si>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</si>
  <si>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</si>
  <si>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</si>
  <si>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</si>
  <si>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</si>
  <si>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</si>
  <si>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</si>
  <si>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</si>
  <si>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</si>
  <si>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</si>
  <si>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</si>
  <si>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</si>
  <si>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</si>
  <si>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</si>
  <si>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</si>
  <si>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</si>
  <si>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</si>
  <si>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</si>
  <si>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</si>
  <si>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</si>
  <si>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</si>
  <si>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</si>
  <si>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</si>
  <si>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</si>
  <si>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</si>
  <si>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</si>
  <si>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</si>
  <si>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</si>
  <si>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</si>
  <si>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</si>
  <si>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</si>
  <si>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</si>
  <si>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</si>
  <si>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</si>
  <si>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</si>
  <si>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</si>
  <si>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</si>
  <si>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</si>
  <si>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</si>
  <si>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</si>
  <si>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</si>
  <si>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</si>
  <si>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</si>
  <si>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</si>
  <si>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</si>
  <si>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</si>
  <si>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</si>
  <si>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</si>
  <si>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</si>
  <si>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</si>
  <si>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</si>
  <si>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</si>
  <si>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</si>
  <si>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</si>
  <si>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</si>
  <si>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</si>
  <si>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</si>
  <si>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</si>
  <si>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</si>
  <si>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</si>
  <si>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</si>
  <si>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</si>
  <si>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</si>
  <si>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</si>
  <si>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</si>
  <si>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</si>
  <si>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</si>
  <si>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</si>
  <si>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</si>
  <si>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</si>
  <si>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</si>
  <si>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</si>
  <si>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</si>
  <si>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</si>
  <si>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</si>
  <si>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</si>
  <si>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</si>
  <si>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</si>
  <si>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</si>
  <si>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</si>
  <si>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</si>
  <si>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</si>
  <si>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</si>
  <si>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</si>
  <si>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</si>
  <si>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</si>
  <si>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</si>
  <si>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</si>
  <si>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</si>
  <si>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</si>
  <si>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</si>
  <si>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</si>
  <si>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</si>
  <si>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</si>
  <si>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</si>
  <si>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</si>
  <si>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</si>
  <si>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</si>
  <si>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</si>
  <si>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</si>
  <si>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</si>
  <si>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</si>
  <si>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</si>
  <si>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</si>
  <si>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</si>
  <si>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</si>
  <si>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</si>
  <si>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</si>
  <si>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</si>
  <si>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</si>
  <si>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</si>
  <si>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</si>
  <si>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</si>
  <si>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</si>
  <si>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</si>
  <si>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</si>
  <si>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</si>
  <si>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</si>
  <si>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</si>
  <si>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</si>
  <si>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</si>
  <si>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</si>
  <si>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</si>
  <si>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</si>
  <si>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</si>
  <si>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</si>
  <si>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</si>
  <si>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</si>
  <si>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</si>
  <si>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</si>
  <si>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</si>
  <si>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</si>
  <si>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</si>
  <si>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</si>
  <si>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</si>
  <si>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</si>
  <si>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</si>
  <si>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</si>
  <si>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</si>
  <si>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</si>
  <si>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</si>
  <si>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</si>
  <si>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</si>
  <si>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</si>
  <si>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</si>
  <si>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</si>
  <si>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</si>
  <si>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</si>
  <si>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</si>
  <si>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</si>
  <si>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</si>
  <si>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</si>
  <si>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</si>
  <si>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</si>
  <si>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</si>
  <si>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</si>
  <si>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</si>
  <si>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</si>
  <si>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</si>
  <si>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</si>
  <si>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</si>
  <si>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</si>
  <si>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</si>
  <si>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</si>
  <si>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</si>
  <si>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</si>
  <si>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</si>
  <si>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</si>
  <si>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</si>
  <si>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</si>
  <si>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</si>
  <si>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</si>
  <si>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</si>
  <si>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</si>
  <si>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</si>
  <si>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</si>
  <si>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</si>
  <si>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</si>
  <si>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</si>
  <si>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</si>
  <si>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</si>
  <si>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</si>
  <si>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</si>
  <si>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</si>
  <si>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</si>
  <si>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</si>
  <si>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</si>
  <si>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</si>
  <si>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</si>
  <si>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</si>
  <si>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</si>
  <si>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</si>
  <si>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</si>
  <si>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</si>
  <si>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</si>
  <si>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</si>
  <si>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</si>
  <si>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</si>
  <si>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</si>
  <si>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</si>
  <si>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</si>
  <si>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</si>
  <si>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</si>
  <si>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</si>
  <si>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</si>
  <si>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</si>
  <si>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</si>
  <si>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</si>
  <si>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</si>
  <si>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</si>
  <si>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</si>
  <si>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</si>
  <si>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</si>
  <si>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</si>
  <si>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</si>
  <si>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</si>
  <si>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</si>
  <si>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</si>
  <si>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</si>
  <si>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</si>
  <si>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</si>
  <si>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</si>
  <si>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</si>
  <si>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</si>
  <si>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</si>
  <si>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</si>
  <si>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</si>
  <si>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</si>
  <si>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</si>
  <si>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</si>
  <si>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</si>
  <si>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</si>
  <si>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</si>
  <si>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</si>
  <si>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</si>
  <si>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</si>
  <si>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</si>
  <si>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</si>
  <si>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</si>
  <si>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</si>
  <si>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</si>
  <si>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</si>
  <si>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</si>
  <si>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</si>
  <si>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</si>
  <si>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</si>
  <si>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</si>
  <si>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</si>
  <si>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</si>
  <si>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</si>
  <si>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</si>
  <si>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</si>
  <si>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</si>
  <si>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</si>
  <si>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</si>
  <si>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</si>
  <si>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</si>
  <si>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</si>
  <si>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</si>
  <si>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</si>
  <si>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</si>
  <si>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</si>
  <si>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</si>
  <si>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</si>
  <si>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</si>
  <si>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</si>
  <si>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</si>
  <si>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</si>
  <si>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</si>
  <si>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</si>
  <si>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</si>
  <si>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</si>
  <si>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</si>
  <si>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</si>
  <si>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</si>
  <si>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</si>
  <si>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</si>
  <si>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</si>
  <si>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</si>
  <si>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</si>
  <si>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</si>
  <si>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</si>
  <si>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</si>
  <si>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</si>
  <si>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</si>
  <si>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</si>
  <si>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</si>
  <si>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</si>
  <si>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</si>
  <si>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</si>
  <si>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</si>
  <si>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</si>
  <si>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</si>
  <si>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</si>
  <si>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</si>
  <si>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</si>
  <si>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</si>
  <si>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</si>
  <si>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</si>
  <si>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</si>
  <si>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</si>
  <si>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</si>
  <si>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</si>
  <si>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</si>
  <si>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</si>
  <si>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</si>
  <si>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</si>
  <si>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</si>
  <si>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</si>
  <si>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</si>
  <si>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</si>
  <si>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</si>
  <si>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</si>
  <si>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</si>
  <si>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</si>
  <si>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</si>
  <si>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</si>
  <si>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</si>
  <si>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</si>
  <si>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</si>
  <si>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</si>
  <si>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</si>
  <si>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</si>
  <si>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</si>
  <si>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</si>
  <si>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</si>
  <si>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</si>
  <si>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</si>
  <si>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</si>
  <si>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</si>
  <si>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</si>
  <si>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</si>
  <si>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</si>
  <si>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</si>
  <si>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</si>
  <si>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</si>
  <si>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</si>
  <si>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</si>
  <si>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</si>
  <si>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</si>
  <si>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</si>
  <si>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</si>
  <si>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</si>
  <si>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</si>
  <si>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</si>
  <si>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</si>
  <si>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</si>
  <si>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</si>
  <si>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</si>
  <si>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</si>
  <si>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</si>
  <si>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</si>
  <si>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</si>
  <si>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</si>
  <si>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</si>
  <si>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</si>
  <si>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</si>
  <si>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</si>
  <si>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</si>
  <si>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</si>
  <si>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</si>
  <si>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</si>
  <si>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</si>
  <si>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</si>
  <si>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</si>
  <si>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</si>
  <si>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</si>
  <si>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</si>
  <si>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</si>
  <si>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</si>
  <si>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</si>
  <si>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</si>
  <si>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</si>
  <si>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</si>
  <si>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</si>
  <si>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</si>
  <si>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</si>
  <si>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</si>
  <si>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</si>
  <si>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</si>
  <si>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</si>
  <si>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</si>
  <si>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</si>
  <si>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</si>
  <si>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</si>
  <si>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</si>
  <si>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</si>
  <si>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</si>
  <si>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</si>
  <si>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</si>
  <si>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</si>
  <si>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</si>
  <si>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</si>
  <si>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</si>
  <si>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</si>
  <si>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</si>
  <si>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</si>
  <si>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</si>
  <si>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</si>
  <si>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</si>
  <si>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</si>
  <si>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</si>
  <si>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</si>
  <si>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</si>
  <si>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</si>
  <si>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</si>
  <si>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</si>
  <si>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</si>
  <si>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</si>
  <si>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</si>
  <si>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</si>
  <si>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</si>
  <si>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</si>
  <si>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</si>
  <si>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</si>
  <si>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</si>
  <si>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</si>
  <si>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</si>
  <si>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</si>
  <si>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</si>
  <si>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</si>
  <si>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</si>
  <si>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</si>
  <si>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</si>
  <si>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</si>
  <si>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</si>
  <si>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</si>
  <si>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</si>
  <si>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</si>
  <si>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</si>
  <si>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</si>
  <si>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</si>
  <si>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</si>
  <si>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</si>
  <si>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</si>
  <si>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</si>
  <si>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</si>
  <si>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</si>
  <si>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</si>
  <si>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</si>
  <si>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</si>
  <si>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</si>
  <si>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</si>
  <si>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</si>
  <si>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</si>
  <si>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</si>
  <si>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</si>
  <si>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</si>
  <si>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</si>
  <si>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</si>
  <si>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</si>
  <si>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</si>
  <si>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</si>
  <si>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</si>
  <si>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</si>
  <si>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</si>
  <si>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</si>
  <si>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</si>
  <si>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</si>
  <si>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</si>
  <si>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</si>
  <si>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</si>
  <si>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</si>
  <si>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</si>
  <si>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</si>
  <si>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</si>
  <si>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</si>
  <si>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</si>
  <si>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</si>
  <si>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</si>
  <si>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</si>
  <si>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</si>
  <si>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</si>
  <si>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</si>
  <si>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</si>
  <si>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</si>
  <si>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</si>
  <si>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</si>
  <si>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</si>
  <si>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</si>
  <si>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</si>
  <si>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</si>
  <si>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</si>
  <si>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</si>
  <si>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</si>
  <si>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</si>
  <si>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</si>
  <si>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</si>
  <si>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</si>
  <si>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</si>
  <si>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</si>
  <si>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</si>
  <si>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</si>
  <si>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</si>
  <si>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</si>
  <si>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</si>
  <si>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</si>
  <si>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</si>
  <si>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</si>
  <si>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</si>
  <si>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</si>
  <si>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</si>
  <si>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</si>
  <si>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</si>
  <si>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</si>
  <si>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</si>
  <si>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</si>
  <si>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</si>
  <si>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</si>
  <si>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</si>
  <si>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</si>
  <si>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</si>
  <si>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</si>
  <si>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</si>
  <si>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</si>
  <si>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</si>
  <si>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</si>
  <si>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</si>
  <si>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</si>
  <si>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</si>
  <si>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</si>
  <si>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</si>
  <si>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</si>
  <si>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</si>
  <si>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</si>
  <si>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</si>
  <si>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</si>
  <si>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</si>
  <si>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</si>
  <si>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</si>
  <si>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</si>
  <si>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</si>
  <si>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</si>
  <si>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</si>
  <si>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</si>
  <si>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</si>
  <si>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</si>
  <si>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</si>
  <si>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</si>
  <si>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</si>
  <si>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</si>
  <si>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</si>
  <si>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</si>
  <si>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</si>
  <si>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</si>
  <si>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</si>
  <si>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</si>
  <si>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</si>
  <si>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</si>
  <si>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</si>
  <si>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</si>
  <si>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</si>
  <si>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</si>
  <si>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</si>
  <si>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</si>
  <si>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</si>
  <si>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</si>
  <si>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</si>
  <si>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</si>
  <si>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</si>
  <si>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</si>
  <si>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</si>
  <si>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</si>
  <si>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</si>
  <si>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</si>
  <si>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</si>
  <si>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</si>
  <si>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</si>
  <si>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</si>
  <si>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</si>
  <si>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</si>
  <si>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</si>
  <si>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</si>
  <si>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</si>
  <si>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</si>
  <si>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</si>
  <si>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</si>
  <si>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</si>
  <si>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</si>
  <si>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</si>
  <si>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</si>
  <si>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</si>
  <si>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</si>
  <si>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</si>
  <si>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</si>
  <si>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</si>
  <si>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</si>
  <si>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</si>
  <si>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</si>
  <si>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</si>
  <si>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</si>
  <si>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</si>
  <si>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</si>
  <si>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</si>
  <si>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</si>
  <si>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</si>
  <si>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</si>
  <si>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</si>
  <si>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</si>
  <si>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</si>
  <si>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</si>
  <si>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</si>
  <si>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</si>
  <si>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</si>
  <si>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</si>
  <si>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</si>
  <si>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</si>
  <si>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</si>
  <si>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</si>
  <si>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</si>
  <si>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</si>
  <si>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</si>
  <si>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</si>
  <si>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</si>
  <si>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</si>
  <si>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</si>
  <si>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</si>
  <si>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</si>
  <si>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</si>
  <si>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</si>
  <si>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</si>
  <si>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</si>
  <si>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</si>
  <si>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</si>
  <si>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</si>
  <si>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</si>
  <si>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</si>
  <si>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</si>
  <si>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</si>
  <si>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</si>
  <si>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</si>
  <si>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</si>
  <si>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</si>
  <si>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</si>
  <si>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</si>
  <si>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</si>
  <si>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</si>
  <si>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</si>
  <si>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</si>
  <si>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</si>
  <si>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</si>
  <si>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</si>
  <si>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</si>
  <si>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</si>
  <si>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</si>
  <si>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</si>
  <si>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</si>
  <si>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</si>
  <si>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</si>
  <si>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</si>
  <si>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</si>
  <si>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</si>
  <si>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</si>
  <si>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</si>
  <si>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</si>
  <si>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</si>
  <si>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</si>
  <si>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</si>
  <si>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</si>
  <si>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</si>
  <si>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</si>
  <si>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</si>
  <si>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</si>
  <si>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</si>
  <si>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</si>
  <si>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</si>
  <si>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</si>
  <si>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</si>
  <si>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</si>
  <si>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</si>
  <si>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</si>
  <si>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</si>
  <si>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</si>
  <si>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</si>
  <si>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</si>
  <si>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</si>
  <si>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</si>
  <si>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</si>
  <si>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</si>
  <si>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</si>
  <si>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</si>
  <si>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</si>
  <si>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</si>
  <si>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</si>
  <si>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</si>
  <si>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</si>
  <si>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</si>
  <si>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</si>
  <si>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</si>
  <si>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</si>
  <si>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</si>
  <si>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</si>
  <si>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</si>
  <si>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</si>
  <si>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</si>
  <si>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</si>
  <si>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</si>
  <si>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</si>
  <si>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</si>
  <si>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</si>
  <si>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</si>
  <si>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</si>
  <si>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</si>
  <si>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</si>
  <si>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</si>
  <si>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</si>
  <si>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</si>
  <si>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</si>
  <si>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</si>
  <si>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</si>
  <si>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</si>
  <si>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</si>
  <si>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</si>
  <si>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</si>
  <si>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</si>
  <si>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</si>
  <si>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</si>
  <si>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</si>
  <si>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</si>
  <si>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</si>
  <si>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</si>
  <si>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</si>
  <si>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</si>
  <si>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</si>
  <si>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</si>
  <si>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</si>
  <si>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</si>
  <si>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</si>
  <si>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</si>
  <si>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</si>
  <si>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</si>
  <si>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</si>
  <si>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</si>
  <si>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</si>
  <si>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</si>
  <si>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</si>
  <si>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</si>
  <si>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</si>
  <si>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</si>
  <si>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</si>
  <si>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</si>
  <si>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</si>
  <si>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</si>
  <si>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</si>
  <si>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</si>
  <si>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</si>
  <si>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</si>
  <si>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</si>
  <si>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</si>
  <si>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</si>
  <si>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</si>
  <si>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</si>
  <si>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</si>
  <si>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</si>
  <si>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</si>
  <si>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</si>
  <si>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</si>
  <si>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</si>
  <si>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</si>
  <si>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</si>
  <si>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</si>
  <si>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</si>
  <si>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</si>
  <si>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</si>
  <si>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</si>
  <si>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</si>
  <si>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</si>
  <si>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</si>
  <si>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</si>
  <si>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</si>
  <si>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</si>
  <si>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</si>
  <si>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</si>
  <si>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</si>
  <si>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</si>
  <si>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</si>
  <si>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</si>
  <si>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</si>
  <si>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</si>
  <si>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</si>
  <si>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</si>
  <si>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</si>
  <si>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</si>
  <si>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</si>
  <si>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</si>
  <si>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</si>
  <si>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</si>
  <si>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</si>
  <si>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</si>
  <si>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</si>
  <si>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</si>
  <si>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</si>
  <si>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</si>
  <si>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</si>
  <si>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</si>
  <si>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</si>
  <si>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</si>
  <si>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</si>
  <si>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</si>
  <si>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</si>
  <si>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</si>
  <si>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</si>
  <si>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</si>
  <si>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</si>
  <si>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</si>
  <si>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</si>
  <si>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</si>
  <si>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</si>
  <si>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</si>
  <si>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</si>
  <si>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</si>
  <si>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</si>
  <si>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</si>
  <si>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</si>
  <si>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</si>
  <si>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</si>
  <si>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</si>
  <si>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</si>
  <si>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</si>
  <si>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</si>
  <si>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</si>
  <si>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</si>
  <si>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</si>
  <si>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</si>
  <si>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</si>
  <si>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</si>
  <si>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</si>
  <si>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</si>
  <si>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</si>
  <si>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</si>
  <si>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</si>
  <si>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</si>
  <si>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</si>
  <si>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</si>
  <si>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</si>
  <si>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</si>
  <si>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</si>
  <si>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</si>
  <si>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</si>
  <si>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</si>
  <si>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</si>
  <si>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</si>
  <si>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</si>
  <si>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</si>
  <si>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</si>
  <si>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</si>
  <si>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</si>
  <si>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</si>
  <si>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</si>
  <si>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</si>
  <si>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</si>
  <si>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</si>
  <si>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</si>
  <si>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</si>
  <si>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</si>
  <si>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</si>
  <si>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</si>
  <si>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</si>
  <si>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</si>
  <si>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</si>
  <si>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</si>
  <si>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</si>
  <si>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</si>
  <si>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</si>
  <si>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</si>
  <si>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</si>
  <si>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</si>
  <si>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</si>
  <si>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</si>
  <si>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</si>
  <si>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</si>
  <si>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</si>
  <si>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</si>
  <si>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</si>
  <si>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</si>
  <si>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</si>
  <si>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</si>
  <si>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</si>
  <si>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</si>
  <si>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</si>
  <si>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</si>
  <si>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</si>
  <si>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</si>
  <si>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</si>
  <si>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</si>
  <si>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</si>
  <si>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</si>
  <si>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</si>
  <si>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</si>
  <si>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</si>
  <si>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</si>
  <si>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</si>
  <si>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</si>
  <si>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</si>
  <si>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</si>
  <si>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</si>
  <si>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</si>
  <si>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</si>
  <si>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</si>
  <si>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</si>
  <si>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</si>
  <si>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</si>
  <si>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</si>
  <si>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</si>
  <si>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</si>
  <si>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</si>
  <si>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</si>
  <si>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</si>
  <si>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</si>
  <si>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</si>
  <si>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</si>
  <si>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</si>
  <si>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</si>
  <si>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</si>
  <si>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</si>
  <si>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</si>
  <si>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</si>
  <si>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</si>
  <si>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</si>
  <si>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</si>
  <si>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</si>
  <si>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</si>
  <si>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</si>
  <si>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</si>
  <si>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</si>
  <si>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</si>
  <si>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</si>
  <si>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</si>
  <si>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</si>
  <si>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</si>
  <si>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</si>
  <si>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</si>
  <si>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</si>
  <si>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</si>
  <si>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</si>
  <si>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</si>
  <si>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</si>
  <si>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</si>
  <si>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</si>
  <si>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</si>
  <si>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</si>
  <si>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</si>
  <si>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</si>
  <si>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</si>
  <si>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</si>
  <si>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</si>
  <si>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</si>
  <si>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</si>
  <si>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</si>
  <si>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</si>
  <si>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</si>
  <si>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</si>
  <si>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</si>
  <si>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</si>
  <si>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</si>
  <si>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</si>
  <si>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</si>
  <si>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</si>
  <si>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</si>
  <si>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</si>
  <si>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</si>
  <si>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</si>
  <si>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</si>
  <si>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</si>
  <si>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</si>
  <si>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</si>
  <si>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</si>
  <si>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</si>
  <si>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</si>
  <si>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</si>
  <si>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</si>
  <si>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</si>
  <si>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</si>
  <si>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</si>
  <si>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</si>
  <si>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</si>
  <si>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</si>
  <si>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</si>
  <si>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</si>
  <si>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</si>
  <si>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</si>
  <si>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</si>
  <si>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</si>
  <si>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</si>
  <si>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</si>
  <si>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</si>
  <si>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</si>
  <si>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</si>
  <si>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</si>
  <si>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</si>
  <si>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</si>
  <si>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</si>
  <si>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</si>
  <si>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</si>
  <si>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</si>
  <si>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</si>
  <si>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</si>
  <si>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</si>
  <si>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</si>
  <si>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</si>
  <si>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</si>
  <si>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</si>
  <si>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</si>
  <si>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</si>
  <si>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</si>
  <si>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</si>
  <si>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</si>
  <si>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</si>
  <si>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</si>
  <si>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</si>
  <si>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</si>
  <si>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</si>
  <si>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</si>
  <si>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</si>
  <si>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</si>
  <si>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</si>
  <si>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</si>
  <si>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</si>
  <si>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</si>
  <si>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</si>
  <si>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</si>
  <si>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</si>
  <si>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</si>
  <si>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</si>
  <si>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</si>
  <si>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</si>
  <si>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</si>
  <si>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</si>
  <si>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</si>
  <si>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</si>
  <si>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</si>
  <si>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</si>
  <si>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</si>
  <si>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</si>
  <si>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</si>
  <si>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</si>
  <si>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</si>
  <si>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</si>
  <si>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</si>
  <si>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</si>
  <si>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</si>
  <si>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</si>
  <si>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</si>
  <si>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</si>
  <si>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</si>
  <si>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</si>
  <si>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</si>
  <si>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</si>
  <si>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</si>
  <si>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</si>
  <si>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</si>
  <si>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</si>
  <si>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</si>
  <si>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</si>
  <si>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</si>
  <si>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</si>
  <si>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</si>
  <si>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</si>
  <si>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</si>
  <si>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</si>
  <si>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</si>
  <si>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</si>
  <si>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</si>
  <si>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</si>
  <si>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</si>
  <si>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</si>
  <si>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</si>
  <si>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</si>
  <si>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</si>
  <si>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</si>
  <si>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</si>
  <si>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</si>
  <si>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</si>
  <si>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</si>
  <si>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</si>
  <si>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</si>
  <si>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</si>
  <si>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</si>
  <si>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</si>
  <si>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</si>
  <si>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</si>
  <si>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</si>
  <si>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</si>
  <si>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</si>
  <si>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</si>
  <si>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</si>
  <si>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</si>
  <si>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</si>
  <si>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</si>
  <si>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</si>
  <si>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</si>
  <si>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</si>
  <si>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</si>
  <si>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</si>
  <si>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</si>
  <si>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</si>
  <si>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</si>
  <si>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</si>
  <si>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</si>
  <si>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</si>
  <si>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</si>
  <si>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</si>
  <si>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</si>
  <si>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</si>
  <si>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</si>
  <si>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</si>
  <si>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</si>
  <si>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</si>
  <si>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</si>
  <si>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</si>
  <si>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</si>
  <si>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</si>
  <si>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</si>
  <si>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</si>
  <si>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</si>
  <si>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</si>
  <si>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</si>
  <si>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</si>
  <si>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</si>
  <si>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</si>
  <si>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</si>
  <si>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</si>
  <si>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</si>
  <si>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</si>
  <si>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</si>
  <si>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</si>
  <si>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</si>
  <si>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</si>
  <si>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</si>
  <si>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</si>
  <si>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</si>
  <si>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</si>
  <si>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</si>
  <si>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</si>
  <si>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</si>
  <si>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</si>
  <si>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</si>
  <si>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</si>
  <si>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</si>
  <si>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</si>
  <si>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</si>
  <si>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</si>
  <si>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</si>
  <si>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</si>
  <si>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</si>
  <si>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</si>
  <si>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</si>
  <si>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</si>
  <si>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</si>
  <si>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</si>
  <si>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</si>
  <si>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</si>
  <si>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</si>
  <si>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</si>
  <si>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</si>
  <si>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</si>
  <si>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</si>
  <si>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</si>
  <si>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</si>
  <si>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</si>
  <si>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</si>
  <si>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</si>
  <si>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</si>
  <si>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</si>
  <si>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</si>
  <si>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</si>
  <si>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</si>
  <si>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</si>
  <si>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</si>
  <si>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</si>
  <si>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</si>
  <si>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</si>
  <si>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</si>
  <si>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</si>
  <si>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</si>
  <si>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</si>
  <si>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</si>
  <si>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</si>
  <si>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</si>
  <si>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</si>
  <si>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</si>
  <si>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</si>
  <si>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</si>
  <si>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</si>
  <si>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</si>
  <si>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</si>
  <si>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</si>
  <si>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</si>
  <si>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</si>
  <si>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</si>
  <si>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</si>
  <si>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</si>
  <si>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</si>
  <si>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</si>
  <si>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</si>
  <si>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</si>
  <si>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</si>
  <si>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</si>
  <si>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</si>
  <si>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</si>
  <si>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</si>
  <si>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</si>
  <si>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</si>
  <si>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</si>
  <si>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</si>
  <si>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</si>
  <si>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</si>
  <si>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</si>
  <si>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</si>
  <si>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</si>
  <si>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</si>
  <si>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</si>
  <si>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</si>
  <si>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</si>
  <si>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</si>
  <si>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</si>
  <si>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</si>
  <si>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</si>
  <si>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</si>
  <si>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</si>
  <si>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</si>
  <si>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</si>
  <si>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</si>
  <si>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</si>
  <si>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</si>
  <si>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</si>
  <si>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</si>
  <si>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</si>
  <si>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</si>
  <si>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</si>
  <si>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</si>
  <si>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</si>
  <si>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</si>
  <si>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</si>
  <si>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</si>
  <si>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</si>
  <si>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</si>
  <si>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</si>
  <si>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</si>
  <si>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</si>
  <si>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</si>
  <si>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</si>
  <si>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</si>
  <si>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</si>
  <si>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</si>
  <si>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</si>
  <si>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</si>
  <si>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</si>
  <si>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</si>
  <si>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</si>
  <si>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</si>
  <si>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</si>
  <si>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</si>
  <si>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</si>
  <si>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</si>
  <si>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</si>
  <si>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</si>
  <si>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</si>
  <si>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</si>
  <si>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</si>
  <si>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</si>
  <si>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</si>
  <si>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</si>
  <si>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</si>
  <si>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</si>
  <si>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</si>
  <si>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</si>
  <si>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</si>
  <si>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</si>
  <si>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</si>
  <si>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</si>
  <si>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</si>
  <si>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</si>
  <si>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</si>
  <si>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</si>
  <si>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</si>
  <si>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</si>
  <si>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</si>
  <si>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</si>
  <si>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</si>
  <si>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</si>
  <si>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</si>
  <si>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</si>
  <si>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</si>
  <si>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</si>
  <si>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</si>
  <si>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</si>
  <si>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</si>
  <si>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</si>
  <si>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</si>
  <si>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</si>
  <si>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</si>
  <si>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</si>
  <si>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</si>
  <si>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</si>
  <si>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</si>
  <si>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</si>
  <si>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</si>
  <si>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</si>
  <si>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</si>
  <si>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</si>
  <si>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</si>
  <si>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</si>
  <si>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</si>
  <si>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</si>
  <si>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</si>
  <si>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</si>
  <si>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</si>
  <si>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</si>
  <si>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</si>
  <si>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</si>
  <si>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</si>
  <si>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</si>
  <si>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</si>
  <si>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</si>
  <si>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</si>
  <si>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</si>
  <si>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</si>
  <si>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</si>
  <si>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</si>
  <si>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</si>
  <si>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</si>
  <si>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</si>
  <si>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</si>
  <si>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</si>
  <si>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</si>
  <si>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</si>
  <si>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</si>
  <si>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</si>
  <si>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</si>
  <si>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</si>
  <si>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</si>
  <si>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</si>
  <si>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</si>
  <si>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</si>
  <si>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</si>
  <si>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</si>
  <si>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</si>
  <si>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</si>
  <si>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</si>
  <si>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</si>
  <si>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</si>
  <si>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</si>
  <si>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</si>
  <si>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</si>
  <si>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</si>
  <si>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</si>
  <si>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</si>
  <si>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</si>
  <si>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</si>
  <si>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</si>
  <si>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</si>
  <si>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</si>
  <si>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</si>
  <si>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</si>
  <si>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</si>
  <si>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</si>
  <si>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</si>
  <si>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</si>
  <si>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</si>
  <si>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</si>
  <si>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</si>
  <si>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</si>
  <si>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</si>
  <si>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</si>
  <si>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</si>
  <si>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</si>
  <si>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</si>
  <si>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</si>
  <si>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</si>
  <si>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</si>
  <si>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</si>
  <si>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</si>
  <si>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</si>
  <si>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</si>
  <si>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</si>
  <si>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</si>
  <si>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</si>
  <si>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</si>
  <si>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</si>
  <si>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</si>
  <si>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</si>
  <si>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</si>
  <si>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</si>
  <si>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</si>
  <si>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</si>
  <si>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</si>
  <si>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</si>
  <si>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</si>
  <si>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</si>
  <si>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</si>
  <si>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</si>
  <si>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</si>
  <si>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</si>
  <si>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</si>
  <si>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</si>
  <si>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</si>
  <si>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</si>
  <si>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</si>
  <si>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</si>
  <si>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</si>
  <si>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</si>
  <si>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</si>
  <si>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</si>
  <si>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</si>
  <si>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</si>
  <si>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</si>
  <si>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</si>
  <si>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</si>
  <si>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</si>
  <si>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</si>
  <si>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</si>
  <si>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</si>
  <si>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</si>
  <si>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</si>
  <si>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</si>
  <si>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</si>
  <si>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</si>
  <si>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</si>
  <si>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</si>
  <si>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</si>
  <si>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</si>
  <si>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</si>
  <si>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</si>
  <si>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</si>
  <si>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</si>
  <si>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</si>
  <si>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</si>
  <si>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</si>
  <si>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</si>
  <si>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</si>
  <si>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</si>
  <si>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</si>
  <si>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</si>
  <si>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</si>
  <si>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</si>
  <si>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</si>
  <si>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</si>
  <si>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</si>
  <si>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</si>
  <si>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</si>
  <si>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</si>
  <si>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</si>
  <si>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</si>
  <si>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</si>
  <si>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</si>
  <si>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</si>
  <si>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</si>
  <si>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</si>
  <si>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</si>
  <si>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</si>
  <si>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</si>
  <si>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</si>
  <si>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</si>
  <si>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</si>
  <si>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</si>
  <si>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</si>
  <si>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</si>
  <si>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</si>
  <si>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</si>
  <si>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</si>
  <si>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</si>
  <si>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</si>
  <si>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</si>
  <si>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</si>
  <si>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</si>
  <si>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</si>
  <si>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</si>
  <si>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</si>
  <si>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</si>
  <si>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</si>
  <si>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</si>
  <si>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</si>
  <si>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</si>
  <si>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</si>
  <si>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</si>
  <si>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</si>
  <si>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</si>
  <si>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</si>
  <si>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</si>
  <si>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</si>
  <si>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</si>
  <si>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</si>
  <si>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</si>
  <si>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</si>
  <si>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</si>
  <si>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</si>
  <si>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</si>
  <si>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</si>
  <si>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</si>
  <si>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</si>
  <si>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</si>
  <si>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</si>
  <si>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</si>
  <si>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</si>
  <si>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</si>
  <si>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</si>
  <si>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</si>
  <si>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</si>
  <si>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</si>
  <si>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</si>
  <si>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</si>
  <si>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</si>
  <si>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</si>
  <si>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</si>
  <si>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</si>
  <si>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</si>
  <si>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</si>
  <si>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</si>
  <si>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</si>
  <si>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</si>
  <si>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</si>
  <si>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</si>
  <si>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</si>
  <si>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</si>
  <si>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</si>
  <si>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</si>
  <si>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</si>
  <si>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</si>
  <si>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</si>
  <si>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</si>
  <si>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</si>
  <si>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</si>
  <si>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</si>
  <si>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</si>
  <si>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</si>
  <si>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</si>
  <si>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</si>
  <si>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</si>
  <si>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</si>
  <si>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</si>
  <si>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</si>
  <si>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</si>
  <si>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</si>
  <si>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</si>
  <si>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</si>
  <si>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</si>
  <si>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</si>
  <si>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</si>
  <si>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</si>
  <si>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</si>
  <si>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</si>
  <si>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</si>
  <si>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</si>
  <si>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</si>
  <si>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</si>
  <si>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</si>
  <si>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</si>
  <si>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</si>
  <si>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</si>
  <si>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</si>
  <si>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</si>
  <si>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</si>
  <si>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</si>
  <si>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</si>
  <si>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</si>
  <si>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</si>
  <si>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</si>
  <si>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</si>
  <si>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</si>
  <si>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</si>
  <si>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</si>
  <si>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</si>
  <si>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</si>
  <si>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</si>
  <si>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</si>
  <si>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</si>
  <si>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</si>
  <si>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</si>
  <si>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</si>
  <si>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</si>
  <si>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</si>
  <si>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</si>
  <si>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</si>
  <si>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</si>
  <si>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</si>
  <si>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</si>
  <si>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</si>
  <si>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</si>
  <si>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</si>
  <si>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</si>
  <si>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</si>
  <si>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</si>
  <si>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</si>
  <si>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</si>
  <si>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</si>
  <si>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</si>
  <si>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</si>
  <si>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</si>
  <si>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</si>
  <si>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</si>
  <si>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</si>
  <si>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</si>
  <si>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</si>
  <si>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</si>
  <si>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</si>
  <si>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</si>
  <si>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</si>
  <si>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</si>
  <si>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</si>
  <si>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</si>
  <si>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</si>
  <si>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</si>
  <si>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</si>
  <si>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</si>
  <si>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</si>
  <si>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</si>
  <si>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</si>
  <si>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</si>
  <si>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</si>
  <si>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</si>
  <si>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</si>
  <si>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</si>
  <si>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</si>
  <si>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</si>
  <si>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</si>
  <si>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</si>
  <si>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</si>
  <si>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</si>
  <si>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</si>
  <si>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</si>
  <si>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</si>
  <si>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</si>
  <si>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</si>
  <si>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</si>
  <si>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</si>
  <si>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</si>
  <si>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</si>
  <si>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</si>
  <si>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</si>
  <si>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</si>
  <si>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</si>
  <si>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</si>
  <si>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</si>
  <si>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</si>
  <si>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</si>
  <si>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</si>
  <si>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</si>
  <si>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</si>
  <si>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</si>
  <si>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</si>
  <si>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</si>
  <si>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</si>
  <si>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</si>
  <si>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</si>
  <si>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</si>
  <si>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</si>
  <si>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</si>
  <si>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</si>
  <si>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</si>
  <si>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</si>
  <si>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</si>
  <si>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</si>
  <si>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</si>
  <si>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</si>
  <si>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</si>
  <si>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</si>
  <si>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</si>
  <si>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</si>
  <si>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</si>
  <si>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</si>
  <si>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</si>
  <si>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</si>
  <si>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</si>
  <si>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</si>
  <si>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</si>
  <si>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</si>
  <si>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</si>
  <si>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</si>
  <si>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</si>
  <si>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</si>
  <si>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</si>
  <si>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</si>
  <si>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</si>
  <si>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</si>
  <si>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</si>
  <si>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</si>
  <si>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</si>
  <si>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</si>
  <si>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</si>
  <si>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</si>
  <si>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</si>
  <si>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</si>
  <si>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</si>
  <si>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</si>
  <si>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</si>
  <si>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</si>
  <si>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</si>
  <si>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</si>
  <si>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</si>
  <si>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</si>
  <si>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</si>
  <si>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</si>
  <si>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</si>
  <si>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</si>
  <si>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</si>
  <si>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</si>
  <si>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</si>
  <si>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</si>
  <si>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</si>
  <si>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</si>
  <si>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</si>
  <si>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</si>
  <si>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</si>
  <si>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</si>
  <si>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</si>
  <si>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</si>
  <si>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</si>
  <si>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</si>
  <si>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</si>
  <si>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</si>
  <si>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</si>
  <si>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</si>
  <si>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</si>
  <si>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</si>
  <si>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</si>
  <si>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</si>
  <si>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</si>
  <si>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</si>
  <si>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</si>
  <si>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</si>
  <si>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</si>
  <si>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</si>
  <si>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</si>
  <si>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</si>
  <si>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</si>
  <si>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</si>
  <si>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</si>
  <si>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</si>
  <si>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</si>
  <si>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</si>
  <si>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</si>
  <si>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</si>
  <si>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</si>
  <si>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</si>
  <si>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</si>
  <si>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</si>
  <si>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</si>
  <si>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</si>
  <si>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</si>
  <si>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</si>
  <si>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</si>
  <si>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</si>
  <si>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</si>
  <si>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</si>
  <si>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</si>
  <si>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</si>
  <si>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</si>
  <si>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</si>
  <si>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</si>
  <si>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</si>
  <si>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</si>
  <si>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</si>
  <si>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</si>
  <si>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</si>
  <si>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</si>
  <si>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</si>
  <si>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</si>
  <si>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</si>
  <si>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</si>
  <si>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</si>
  <si>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</si>
  <si>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</si>
  <si>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</si>
  <si>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</si>
  <si>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</si>
  <si>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</si>
  <si>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</si>
  <si>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</si>
  <si>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</si>
  <si>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</si>
  <si>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</si>
  <si>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</si>
  <si>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</si>
  <si>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</si>
  <si>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</si>
  <si>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</si>
  <si>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</si>
  <si>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</si>
  <si>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</si>
  <si>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</si>
  <si>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</si>
  <si>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</si>
  <si>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</si>
  <si>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</si>
  <si>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</si>
  <si>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</si>
  <si>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</si>
  <si>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</si>
  <si>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</si>
  <si>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</si>
  <si>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</si>
  <si>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</si>
  <si>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</si>
  <si>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</si>
  <si>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</si>
  <si>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</si>
  <si>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</si>
  <si>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</si>
  <si>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</si>
  <si>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</si>
  <si>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</si>
  <si>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</si>
  <si>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</si>
  <si>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</si>
  <si>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</si>
  <si>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</si>
  <si>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</si>
  <si>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</si>
  <si>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</si>
  <si>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</si>
  <si>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</si>
  <si>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</si>
  <si>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</si>
  <si>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</si>
  <si>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</si>
  <si>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</si>
  <si>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</si>
  <si>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</si>
  <si>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</si>
  <si>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</si>
  <si>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</si>
  <si>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</si>
  <si>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</si>
  <si>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</si>
  <si>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</si>
  <si>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</si>
  <si>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</si>
  <si>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</si>
  <si>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</si>
  <si>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</si>
  <si>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</si>
  <si>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</si>
  <si>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</si>
  <si>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</si>
  <si>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</si>
  <si>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</si>
  <si>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</si>
  <si>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</si>
  <si>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</si>
  <si>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</si>
  <si>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</si>
  <si>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</si>
  <si>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</si>
  <si>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</si>
  <si>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</si>
  <si>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</si>
  <si>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</si>
  <si>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</si>
  <si>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</si>
  <si>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</si>
  <si>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</si>
  <si>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</si>
  <si>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</si>
  <si>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</si>
  <si>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</si>
  <si>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</si>
  <si>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</si>
  <si>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</si>
  <si>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</si>
  <si>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</si>
  <si>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</si>
  <si>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</si>
  <si>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</si>
  <si>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</si>
  <si>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</si>
  <si>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</si>
  <si>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</si>
  <si>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</si>
  <si>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</si>
  <si>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</si>
  <si>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</si>
  <si>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</si>
  <si>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</si>
  <si>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</si>
  <si>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</si>
  <si>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</si>
  <si>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</si>
  <si>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</si>
  <si>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</si>
  <si>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</si>
  <si>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</si>
  <si>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</si>
  <si>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</si>
  <si>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</si>
  <si>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</si>
  <si>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</si>
  <si>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</si>
  <si>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</si>
  <si>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</si>
  <si>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</si>
  <si>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</si>
  <si>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</si>
  <si>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</si>
  <si>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</si>
  <si>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</si>
  <si>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</si>
  <si>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</si>
  <si>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</si>
  <si>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</si>
  <si>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</si>
  <si>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</si>
  <si>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</si>
  <si>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</si>
  <si>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</si>
  <si>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</si>
  <si>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</si>
  <si>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</si>
  <si>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</si>
  <si>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</si>
  <si>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</si>
  <si>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</si>
  <si>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</si>
  <si>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</si>
  <si>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</si>
  <si>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</si>
  <si>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</si>
  <si>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</si>
  <si>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</si>
  <si>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</si>
  <si>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</si>
  <si>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</si>
  <si>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</si>
  <si>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</si>
  <si>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</si>
  <si>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</si>
  <si>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</si>
  <si>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</si>
  <si>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</si>
  <si>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</si>
  <si>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</si>
  <si>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</si>
  <si>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</si>
  <si>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</si>
  <si>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</si>
  <si>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</si>
  <si>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</si>
  <si>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</si>
  <si>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</si>
  <si>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</si>
  <si>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</si>
  <si>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</si>
  <si>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</si>
  <si>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</si>
  <si>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</si>
  <si>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</si>
  <si>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</si>
  <si>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</si>
  <si>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</si>
  <si>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</si>
  <si>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</si>
  <si>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</si>
  <si>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</si>
  <si>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</si>
  <si>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</si>
  <si>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</si>
  <si>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</si>
  <si>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</si>
  <si>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</si>
  <si>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</si>
  <si>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</si>
  <si>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</si>
  <si>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</si>
  <si>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</si>
  <si>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</si>
  <si>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</si>
  <si>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</si>
  <si>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</si>
  <si>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</si>
  <si>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</si>
  <si>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</si>
  <si>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</si>
  <si>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</si>
  <si>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</si>
  <si>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</si>
  <si>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</si>
  <si>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</si>
  <si>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</si>
  <si>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</si>
  <si>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</si>
  <si>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</si>
  <si>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</si>
  <si>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</si>
  <si>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</si>
  <si>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</si>
  <si>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</si>
  <si>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</si>
  <si>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</si>
  <si>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</si>
  <si>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</si>
  <si>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</si>
  <si>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</si>
  <si>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</si>
  <si>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</si>
  <si>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</si>
  <si>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</si>
  <si>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</si>
  <si>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</si>
  <si>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</si>
  <si>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</si>
  <si>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</si>
  <si>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</si>
  <si>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</si>
  <si>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</si>
  <si>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</si>
  <si>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</si>
  <si>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</si>
  <si>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</si>
  <si>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</si>
  <si>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</si>
  <si>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</si>
  <si>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</si>
  <si>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</si>
  <si>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</si>
  <si>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</si>
  <si>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</si>
  <si>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</si>
  <si>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</si>
  <si>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</si>
  <si>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</si>
  <si>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</si>
  <si>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</si>
  <si>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</si>
  <si>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</si>
  <si>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</si>
  <si>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</si>
  <si>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</si>
  <si>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</si>
  <si>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</si>
  <si>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</si>
  <si>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</si>
  <si>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</si>
  <si>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</si>
  <si>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</si>
  <si>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</si>
  <si>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</si>
  <si>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</si>
  <si>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</si>
  <si>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</si>
  <si>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</si>
  <si>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</si>
  <si>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</si>
  <si>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</si>
  <si>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</si>
  <si>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</si>
  <si>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</si>
  <si>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</si>
  <si>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</si>
  <si>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</si>
  <si>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</si>
  <si>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</si>
  <si>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</si>
  <si>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</si>
  <si>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</si>
  <si>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</si>
  <si>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</si>
  <si>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</si>
  <si>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</si>
  <si>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</si>
  <si>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</si>
  <si>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</si>
  <si>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</si>
  <si>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</si>
  <si>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</si>
  <si>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</si>
  <si>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</si>
  <si>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</si>
  <si>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</si>
  <si>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</si>
  <si>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</si>
  <si>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</si>
  <si>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</si>
  <si>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</si>
  <si>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</si>
  <si>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</si>
  <si>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</si>
  <si>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</si>
  <si>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</si>
  <si>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</si>
  <si>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</si>
  <si>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</si>
  <si>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</si>
  <si>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</si>
  <si>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</si>
  <si>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</si>
  <si>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</si>
  <si>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</si>
  <si>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</si>
  <si>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</si>
  <si>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</si>
  <si>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</si>
  <si>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</si>
  <si>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</si>
  <si>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</si>
  <si>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</si>
  <si>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</si>
  <si>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</si>
  <si>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</si>
  <si>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</si>
  <si>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</si>
  <si>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</si>
  <si>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</si>
  <si>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</si>
  <si>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</si>
  <si>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</si>
  <si>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</si>
  <si>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</si>
  <si>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</si>
  <si>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</si>
  <si>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</si>
  <si>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</si>
  <si>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</si>
  <si>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</si>
  <si>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</si>
  <si>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</si>
  <si>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</si>
  <si>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</si>
  <si>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</si>
  <si>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</si>
  <si>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</si>
  <si>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</si>
  <si>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</si>
  <si>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</si>
  <si>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</si>
  <si>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</si>
  <si>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</si>
  <si>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</si>
  <si>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</si>
  <si>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</si>
  <si>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</si>
  <si>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</si>
  <si>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</si>
  <si>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</si>
  <si>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</si>
  <si>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</si>
  <si>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</si>
  <si>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</si>
  <si>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</si>
  <si>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</si>
  <si>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</si>
  <si>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</si>
  <si>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</si>
  <si>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</si>
  <si>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</si>
  <si>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</si>
  <si>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</si>
  <si>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</si>
  <si>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</si>
  <si>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</si>
  <si>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</si>
  <si>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</si>
  <si>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</si>
  <si>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</si>
  <si>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</si>
  <si>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</si>
  <si>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</si>
  <si>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</si>
  <si>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</si>
  <si>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</si>
  <si>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</si>
  <si>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</si>
  <si>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</si>
  <si>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</si>
  <si>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</si>
  <si>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</si>
  <si>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</si>
  <si>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</si>
  <si>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</si>
  <si>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</si>
  <si>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</si>
  <si>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</si>
  <si>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</si>
  <si>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</si>
  <si>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</si>
  <si>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</si>
  <si>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</si>
  <si>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</si>
  <si>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</si>
  <si>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</si>
  <si>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</si>
  <si>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</si>
  <si>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</si>
  <si>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</si>
  <si>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</si>
  <si>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</si>
  <si>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</si>
  <si>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</si>
  <si>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</si>
  <si>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</si>
  <si>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</si>
  <si>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</si>
  <si>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</si>
  <si>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</si>
  <si>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</si>
  <si>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</si>
  <si>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</si>
  <si>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</si>
  <si>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</si>
  <si>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</si>
  <si>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</si>
  <si>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</si>
  <si>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</si>
  <si>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</si>
  <si>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</si>
  <si>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</si>
  <si>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</si>
  <si>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</si>
  <si>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</si>
  <si>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</si>
  <si>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</si>
  <si>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</si>
  <si>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</si>
  <si>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</si>
  <si>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</si>
  <si>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</si>
  <si>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</si>
  <si>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</si>
  <si>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</si>
  <si>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</si>
  <si>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</si>
  <si>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</si>
  <si>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</si>
  <si>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</si>
  <si>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</si>
  <si>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</si>
  <si>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</si>
  <si>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</si>
  <si>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</si>
  <si>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</si>
  <si>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</si>
  <si>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</si>
  <si>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</si>
  <si>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</si>
  <si>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</si>
  <si>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</si>
  <si>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</si>
  <si>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</si>
  <si>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</si>
  <si>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</si>
  <si>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</si>
  <si>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</si>
  <si>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</si>
  <si>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</si>
  <si>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</si>
  <si>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</si>
  <si>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</si>
  <si>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</si>
  <si>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</si>
  <si>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</si>
  <si>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</si>
  <si>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</si>
  <si>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</si>
  <si>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</si>
  <si>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</si>
  <si>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</si>
  <si>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</si>
  <si>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</si>
  <si>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</si>
  <si>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</si>
  <si>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</si>
  <si>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</si>
  <si>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</si>
  <si>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</si>
  <si>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</si>
  <si>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</si>
  <si>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</si>
  <si>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</si>
  <si>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</si>
  <si>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</si>
  <si>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</si>
  <si>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</si>
  <si>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</si>
  <si>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</si>
  <si>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</si>
  <si>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</si>
  <si>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</si>
  <si>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</si>
  <si>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</si>
  <si>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</si>
  <si>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</si>
  <si>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</si>
  <si>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</si>
  <si>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</si>
  <si>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</si>
  <si>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</si>
  <si>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</si>
  <si>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</si>
  <si>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</si>
  <si>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</si>
  <si>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</si>
  <si>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</si>
  <si>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</si>
  <si>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</si>
  <si>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</si>
  <si>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</si>
  <si>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</si>
  <si>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</si>
  <si>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</si>
  <si>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</si>
  <si>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</si>
  <si>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</si>
  <si>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</si>
  <si>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</si>
  <si>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</si>
  <si>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</si>
  <si>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</si>
  <si>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</si>
  <si>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</si>
  <si>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</si>
  <si>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</si>
  <si>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</si>
  <si>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</si>
  <si>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</si>
  <si>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</si>
  <si>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</si>
  <si>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</si>
  <si>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</si>
  <si>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</si>
  <si>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</si>
  <si>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</si>
  <si>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</si>
  <si>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</si>
  <si>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</si>
  <si>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</si>
  <si>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</si>
  <si>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</si>
  <si>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</si>
  <si>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</si>
  <si>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</si>
  <si>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</si>
  <si>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</si>
  <si>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</si>
  <si>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</si>
  <si>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</si>
  <si>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</si>
  <si>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</si>
  <si>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</si>
  <si>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</si>
  <si>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</si>
  <si>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</si>
  <si>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</si>
  <si>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</si>
  <si>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</si>
  <si>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</si>
  <si>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</si>
  <si>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</si>
  <si>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</si>
  <si>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</si>
  <si>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</si>
  <si>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</si>
  <si>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</si>
  <si>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</si>
  <si>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</si>
  <si>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</si>
  <si>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</si>
  <si>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</si>
  <si>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</si>
  <si>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</si>
  <si>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</si>
  <si>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</si>
  <si>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</si>
  <si>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</si>
  <si>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</si>
  <si>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</si>
  <si>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</si>
  <si>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</si>
  <si>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</si>
  <si>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</si>
  <si>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</si>
  <si>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</si>
  <si>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</si>
  <si>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</si>
  <si>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</si>
  <si>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</si>
  <si>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</si>
  <si>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</si>
  <si>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</si>
  <si>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</si>
  <si>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</si>
  <si>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</si>
  <si>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</si>
  <si>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</si>
  <si>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</si>
  <si>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</si>
  <si>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</si>
  <si>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</si>
  <si>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</si>
  <si>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</si>
  <si>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</si>
  <si>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</si>
  <si>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</si>
  <si>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</si>
  <si>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</si>
  <si>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</si>
  <si>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</si>
  <si>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</si>
  <si>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</si>
  <si>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</si>
  <si>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</si>
  <si>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</si>
  <si>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</si>
  <si>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</si>
  <si>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</si>
  <si>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</si>
  <si>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</si>
  <si>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</si>
  <si>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</si>
  <si>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</si>
  <si>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</si>
  <si>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</si>
  <si>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</si>
  <si>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</si>
  <si>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</si>
  <si>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</si>
  <si>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</si>
  <si>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</si>
  <si>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</si>
  <si>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</si>
  <si>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</si>
  <si>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</si>
  <si>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</si>
  <si>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</si>
  <si>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</si>
  <si>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</si>
  <si>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</si>
  <si>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</si>
  <si>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</si>
  <si>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</si>
  <si>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</si>
  <si>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</si>
  <si>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</si>
  <si>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</si>
  <si>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</si>
  <si>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</si>
  <si>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</si>
  <si>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</si>
  <si>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</si>
  <si>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</si>
  <si>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</si>
  <si>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</si>
  <si>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</si>
  <si>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</si>
  <si>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</si>
  <si>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</si>
  <si>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</si>
  <si>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</si>
  <si>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</si>
  <si>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</si>
  <si>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</si>
  <si>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</si>
  <si>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</si>
  <si>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</si>
  <si>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</si>
  <si>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</si>
  <si>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</si>
  <si>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</si>
  <si>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</si>
  <si>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</si>
  <si>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</si>
  <si>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</si>
  <si>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</si>
  <si>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</si>
  <si>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</si>
  <si>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</si>
  <si>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</si>
  <si>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</si>
  <si>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</si>
  <si>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</si>
  <si>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</si>
  <si>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</si>
  <si>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</si>
  <si>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</si>
  <si>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</si>
  <si>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</si>
  <si>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</si>
  <si>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</si>
  <si>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</si>
  <si>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</si>
  <si>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</si>
  <si>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</si>
  <si>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</si>
  <si>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</si>
  <si>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</si>
  <si>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</si>
  <si>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</si>
  <si>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</si>
  <si>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</si>
  <si>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</si>
  <si>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</si>
  <si>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</si>
  <si>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</si>
  <si>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</si>
  <si>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</si>
  <si>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</si>
  <si>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</si>
  <si>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</si>
  <si>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</si>
  <si>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</si>
  <si>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</si>
  <si>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</si>
  <si>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</si>
  <si>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</si>
  <si>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</si>
  <si>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</si>
  <si>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</si>
  <si>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</si>
  <si>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</si>
  <si>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</si>
  <si>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</si>
  <si>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</si>
  <si>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</si>
  <si>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</si>
  <si>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</si>
  <si>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</si>
  <si>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</si>
  <si>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</si>
  <si>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</si>
  <si>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</si>
  <si>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</si>
  <si>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</si>
  <si>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</si>
  <si>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</si>
  <si>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</si>
  <si>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</si>
  <si>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</si>
  <si>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</si>
  <si>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</si>
  <si>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</si>
  <si>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</si>
  <si>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</si>
  <si>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</si>
  <si>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</si>
  <si>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</si>
  <si>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</si>
  <si>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</si>
  <si>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</si>
  <si>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</si>
  <si>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</si>
  <si>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</si>
  <si>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</si>
  <si>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</si>
  <si>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</si>
  <si>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</si>
  <si>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</si>
  <si>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</si>
  <si>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</si>
  <si>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</si>
  <si>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</si>
  <si>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</si>
  <si>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</si>
  <si>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</si>
  <si>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</si>
  <si>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</si>
  <si>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</si>
  <si>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</si>
  <si>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</si>
  <si>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</si>
  <si>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</si>
  <si>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</si>
  <si>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</si>
  <si>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</si>
  <si>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</si>
  <si>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</si>
  <si>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</si>
  <si>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</si>
  <si>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</si>
  <si>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</si>
  <si>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</si>
  <si>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</si>
  <si>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</si>
  <si>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</si>
  <si>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</si>
  <si>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</si>
  <si>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</si>
  <si>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</si>
  <si>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</si>
  <si>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</si>
  <si>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</si>
  <si>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</si>
  <si>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</si>
  <si>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</si>
  <si>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</si>
  <si>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</si>
  <si>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</si>
  <si>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</si>
  <si>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</si>
  <si>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</si>
  <si>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</si>
  <si>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</si>
  <si>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</si>
  <si>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</si>
  <si>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</si>
  <si>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</si>
  <si>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</si>
  <si>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</si>
  <si>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</si>
  <si>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</si>
  <si>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</si>
  <si>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</si>
  <si>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</si>
  <si>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</si>
  <si>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</si>
  <si>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</si>
  <si>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</si>
  <si>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</si>
  <si>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</si>
  <si>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</si>
  <si>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</si>
  <si>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</si>
  <si>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</si>
  <si>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</si>
  <si>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</si>
  <si>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</si>
  <si>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</si>
  <si>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</si>
  <si>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</si>
  <si>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</si>
  <si>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</si>
  <si>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</si>
  <si>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</si>
  <si>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</si>
  <si>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</si>
  <si>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</si>
  <si>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</si>
  <si>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</si>
  <si>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</si>
  <si>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</si>
  <si>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</si>
  <si>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</si>
  <si>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</si>
  <si>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</si>
  <si>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</si>
  <si>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</si>
  <si>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</si>
  <si>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</si>
  <si>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</si>
  <si>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</si>
  <si>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</si>
  <si>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</si>
  <si>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</si>
  <si>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</si>
  <si>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</si>
  <si>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</si>
  <si>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</si>
  <si>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</si>
  <si>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</si>
  <si>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</si>
  <si>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</si>
  <si>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</si>
  <si>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</si>
  <si>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</si>
  <si>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</si>
  <si>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</si>
  <si>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</si>
  <si>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</si>
  <si>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</si>
  <si>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</si>
  <si>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</si>
  <si>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</si>
  <si>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</si>
  <si>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</si>
  <si>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</si>
  <si>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</si>
  <si>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</si>
  <si>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</si>
  <si>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</si>
  <si>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</si>
  <si>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</si>
  <si>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</si>
  <si>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</si>
  <si>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</si>
  <si>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</si>
  <si>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</si>
  <si>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</si>
  <si>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</si>
  <si>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</si>
  <si>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</si>
  <si>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</si>
  <si>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</si>
  <si>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</si>
  <si>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</si>
  <si>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</si>
  <si>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</si>
  <si>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</si>
  <si>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</si>
  <si>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</si>
  <si>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</si>
  <si>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</si>
  <si>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</si>
  <si>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</si>
  <si>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</si>
  <si>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</si>
  <si>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</si>
  <si>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</si>
  <si>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</si>
  <si>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</si>
  <si>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</si>
  <si>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</si>
  <si>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</si>
  <si>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</si>
  <si>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</si>
  <si>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</si>
  <si>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</si>
  <si>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</si>
  <si>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</si>
  <si>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</si>
  <si>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</si>
  <si>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</si>
  <si>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</si>
  <si>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</si>
  <si>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</si>
  <si>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</si>
  <si>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</si>
  <si>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</si>
  <si>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</si>
  <si>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</si>
  <si>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</si>
  <si>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</si>
  <si>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</si>
  <si>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</si>
  <si>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</si>
  <si>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</si>
  <si>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</si>
  <si>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</si>
  <si>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</si>
  <si>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</si>
  <si>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</si>
  <si>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</si>
  <si>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</si>
  <si>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</si>
  <si>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</si>
  <si>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</si>
  <si>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</si>
  <si>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</si>
  <si>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</si>
  <si>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</si>
  <si>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</si>
  <si>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</si>
  <si>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</si>
  <si>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</si>
  <si>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</si>
  <si>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</si>
  <si>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</si>
  <si>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</si>
  <si>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</si>
  <si>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</si>
  <si>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</si>
  <si>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</si>
  <si>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</si>
  <si>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</si>
  <si>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</si>
  <si>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</si>
  <si>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</si>
  <si>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</si>
  <si>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</si>
  <si>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</si>
  <si>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</si>
  <si>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</si>
  <si>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</si>
  <si>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</si>
  <si>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</si>
  <si>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</si>
  <si>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</si>
  <si>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</si>
  <si>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</si>
  <si>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</si>
  <si>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</si>
  <si>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</si>
  <si>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</si>
  <si>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</si>
  <si>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</si>
  <si>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</si>
  <si>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</si>
  <si>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</si>
  <si>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</si>
  <si>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</si>
  <si>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</si>
  <si>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</si>
  <si>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</si>
  <si>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</si>
  <si>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</si>
  <si>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</si>
  <si>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</si>
  <si>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</si>
  <si>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</si>
  <si>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</si>
  <si>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</si>
  <si>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</si>
  <si>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</si>
  <si>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</si>
  <si>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</si>
  <si>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</si>
  <si>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</si>
  <si>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</si>
  <si>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</si>
  <si>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</si>
  <si>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</si>
  <si>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</si>
  <si>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</si>
  <si>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</si>
  <si>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</si>
  <si>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</si>
  <si>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</si>
  <si>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</si>
  <si>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</si>
  <si>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</si>
  <si>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</si>
  <si>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</si>
  <si>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</si>
  <si>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</si>
  <si>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</si>
  <si>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</si>
  <si>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</si>
  <si>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</si>
  <si>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</si>
  <si>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</si>
  <si>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</si>
  <si>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</si>
  <si>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</si>
  <si>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</si>
  <si>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</si>
  <si>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</si>
  <si>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</si>
  <si>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</si>
  <si>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</si>
  <si>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</si>
  <si>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</si>
  <si>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</si>
  <si>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</si>
  <si>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</si>
  <si>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</si>
  <si>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</si>
  <si>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</si>
  <si>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</si>
  <si>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</si>
  <si>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</si>
  <si>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</si>
  <si>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</si>
  <si>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</si>
  <si>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</si>
  <si>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</si>
  <si>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</si>
  <si>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</si>
  <si>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</si>
  <si>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</si>
  <si>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</si>
  <si>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</si>
  <si>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</si>
  <si>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</si>
  <si>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</si>
  <si>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</si>
  <si>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</si>
  <si>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</si>
  <si>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</si>
  <si>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</si>
  <si>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</si>
  <si>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</si>
  <si>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</si>
  <si>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</si>
  <si>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</si>
  <si>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</si>
  <si>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</si>
  <si>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</si>
  <si>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</si>
  <si>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</si>
  <si>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</si>
  <si>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</si>
  <si>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</si>
  <si>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</si>
  <si>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</si>
  <si>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</si>
  <si>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</si>
  <si>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</si>
  <si>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</si>
  <si>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</si>
  <si>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</si>
  <si>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</si>
  <si>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</si>
  <si>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</si>
  <si>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</si>
  <si>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</si>
  <si>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</si>
  <si>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</si>
  <si>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</si>
  <si>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</si>
  <si>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</si>
  <si>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</si>
  <si>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</si>
  <si>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</si>
  <si>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</si>
  <si>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</si>
  <si>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</si>
  <si>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</si>
  <si>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</si>
  <si>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</si>
  <si>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</si>
  <si>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</si>
  <si>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</si>
  <si>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</si>
  <si>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</si>
  <si>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</si>
  <si>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</si>
  <si>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</si>
  <si>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</si>
  <si>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</si>
  <si>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</si>
  <si>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</si>
  <si>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</si>
  <si>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</si>
  <si>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</si>
  <si>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</si>
  <si>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</si>
  <si>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</si>
  <si>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</si>
  <si>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</si>
  <si>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</si>
  <si>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</si>
  <si>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</si>
  <si>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</si>
  <si>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</si>
  <si>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</si>
  <si>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</si>
  <si>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</si>
  <si>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</si>
  <si>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</si>
  <si>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</si>
  <si>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</si>
  <si>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</si>
  <si>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</si>
  <si>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</si>
  <si>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</si>
  <si>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</si>
  <si>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</si>
  <si>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</si>
  <si>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</si>
  <si>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</si>
  <si>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</si>
  <si>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</si>
  <si>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</si>
  <si>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</si>
  <si>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</si>
  <si>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</si>
  <si>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</si>
  <si>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</si>
  <si>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</si>
  <si>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</si>
  <si>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</si>
  <si>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</si>
  <si>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</si>
  <si>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</si>
  <si>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</si>
  <si>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</si>
  <si>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</si>
  <si>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</si>
  <si>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</si>
  <si>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</si>
  <si>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</si>
  <si>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</si>
  <si>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</si>
  <si>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</si>
  <si>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</si>
  <si>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</si>
  <si>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</si>
  <si>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</si>
  <si>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</si>
  <si>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</si>
  <si>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</si>
  <si>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</si>
  <si>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</si>
  <si>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</si>
  <si>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</si>
  <si>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</si>
  <si>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</si>
  <si>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</si>
  <si>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</si>
  <si>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</si>
  <si>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</si>
  <si>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</si>
  <si>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</si>
  <si>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</si>
  <si>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</si>
  <si>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</si>
  <si>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</si>
  <si>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</si>
  <si>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</si>
  <si>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</si>
  <si>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</si>
  <si>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</si>
  <si>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</si>
  <si>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</si>
  <si>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</si>
  <si>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</si>
  <si>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</si>
  <si>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</si>
  <si>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</si>
  <si>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</si>
  <si>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</si>
  <si>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</si>
  <si>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</si>
  <si>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</si>
  <si>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</si>
  <si>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</si>
  <si>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</si>
  <si>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</si>
  <si>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</si>
  <si>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</si>
  <si>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</si>
  <si>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</si>
  <si>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</si>
  <si>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</si>
  <si>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</si>
  <si>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</si>
  <si>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</si>
  <si>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</si>
  <si>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</si>
  <si>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</si>
  <si>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</si>
  <si>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</si>
  <si>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</si>
  <si>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</si>
  <si>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</si>
  <si>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</si>
  <si>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</si>
  <si>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</si>
  <si>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</si>
  <si>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</si>
  <si>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</si>
  <si>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</si>
  <si>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</si>
  <si>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</si>
  <si>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</si>
  <si>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</si>
  <si>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</si>
  <si>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</si>
  <si>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</si>
  <si>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</si>
  <si>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</si>
  <si>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</si>
  <si>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</si>
  <si>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</si>
  <si>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</si>
  <si>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</si>
  <si>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</si>
  <si>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</si>
  <si>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</si>
  <si>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</si>
  <si>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</si>
  <si>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</si>
  <si>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</si>
  <si>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</si>
  <si>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</si>
  <si>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</si>
  <si>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</si>
  <si>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</si>
  <si>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</si>
  <si>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</si>
  <si>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</si>
  <si>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</si>
  <si>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</si>
  <si>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</si>
  <si>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</si>
  <si>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</si>
  <si>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</si>
  <si>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</si>
  <si>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</si>
  <si>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</si>
  <si>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</si>
  <si>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</si>
  <si>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</si>
  <si>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</si>
  <si>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</si>
  <si>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</si>
  <si>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</si>
  <si>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</si>
  <si>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</si>
  <si>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</si>
  <si>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</si>
  <si>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</si>
  <si>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</si>
  <si>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</si>
  <si>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</si>
  <si>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</si>
  <si>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</si>
  <si>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</si>
  <si>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</si>
  <si>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</si>
  <si>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</si>
  <si>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</si>
  <si>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</si>
  <si>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</si>
  <si>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</si>
  <si>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</si>
  <si>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</si>
  <si>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</si>
  <si>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</si>
  <si>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</si>
  <si>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</si>
  <si>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</si>
  <si>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</si>
  <si>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</si>
  <si>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</si>
  <si>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</si>
  <si>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</si>
  <si>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</si>
  <si>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</si>
  <si>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</si>
  <si>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</si>
  <si>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</si>
  <si>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</si>
  <si>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</si>
  <si>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</si>
  <si>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</si>
  <si>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</si>
  <si>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</si>
  <si>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</si>
  <si>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</si>
  <si>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</si>
  <si>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</si>
  <si>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</si>
  <si>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</si>
  <si>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</si>
  <si>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</si>
  <si>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</si>
  <si>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</si>
  <si>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</si>
  <si>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</si>
  <si>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</si>
  <si>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</si>
  <si>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</si>
  <si>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</si>
  <si>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</si>
  <si>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</si>
  <si>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</si>
  <si>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</si>
  <si>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</si>
  <si>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</si>
  <si>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</si>
  <si>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</si>
  <si>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</si>
  <si>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</si>
  <si>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</si>
  <si>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</si>
  <si>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</si>
  <si>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</si>
  <si>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</si>
  <si>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</si>
  <si>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</si>
  <si>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</si>
  <si>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</si>
  <si>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</si>
  <si>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</si>
  <si>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</si>
  <si>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</si>
  <si>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</si>
  <si>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</si>
  <si>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</si>
  <si>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</si>
  <si>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</si>
  <si>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</si>
  <si>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</si>
  <si>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</si>
  <si>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</si>
  <si>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</si>
  <si>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</si>
  <si>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</si>
  <si>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</si>
  <si>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</si>
  <si>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</si>
  <si>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</si>
  <si>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</si>
  <si>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</si>
  <si>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</si>
  <si>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</si>
  <si>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</si>
  <si>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</si>
  <si>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</si>
  <si>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</si>
  <si>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</si>
  <si>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</si>
  <si>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</si>
  <si>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</si>
  <si>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</si>
  <si>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</si>
  <si>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</si>
  <si>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</si>
  <si>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</si>
  <si>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</si>
  <si>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</si>
  <si>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</si>
  <si>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</si>
  <si>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</si>
  <si>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</si>
  <si>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</si>
  <si>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</si>
  <si>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</si>
  <si>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</si>
  <si>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</si>
  <si>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</si>
  <si>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</si>
  <si>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</si>
  <si>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</si>
  <si>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</si>
  <si>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</si>
  <si>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</si>
  <si>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</si>
  <si>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</si>
  <si>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</si>
  <si>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</si>
  <si>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</si>
  <si>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</si>
  <si>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</si>
  <si>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</si>
  <si>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</si>
  <si>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</si>
  <si>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</si>
  <si>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</si>
  <si>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</si>
  <si>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</si>
  <si>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</si>
  <si>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</si>
  <si>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</si>
  <si>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</si>
  <si>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</si>
  <si>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</si>
  <si>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</si>
  <si>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</si>
  <si>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</si>
  <si>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</si>
  <si>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</si>
  <si>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</si>
  <si>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</si>
  <si>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</si>
  <si>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</si>
  <si>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</si>
  <si>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</si>
  <si>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</si>
  <si>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</si>
  <si>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</si>
  <si>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</si>
  <si>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</si>
  <si>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</si>
  <si>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</si>
  <si>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</si>
  <si>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</si>
  <si>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</si>
  <si>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</si>
  <si>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</si>
  <si>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</si>
  <si>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</si>
  <si>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</si>
  <si>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</si>
  <si>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</si>
  <si>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</si>
  <si>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</si>
  <si>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</si>
  <si>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</si>
  <si>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</si>
  <si>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</si>
  <si>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</si>
  <si>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</si>
  <si>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</si>
  <si>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</si>
  <si>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</si>
  <si>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</si>
  <si>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</si>
  <si>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</si>
  <si>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</si>
  <si>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</si>
  <si>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</si>
  <si>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</si>
  <si>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</si>
  <si>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</si>
  <si>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</si>
  <si>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</si>
  <si>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</si>
  <si>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</si>
  <si>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</si>
  <si>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</si>
  <si>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</si>
  <si>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</si>
  <si>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</si>
  <si>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</si>
  <si>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</si>
  <si>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</si>
  <si>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</si>
  <si>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</si>
  <si>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</si>
  <si>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</si>
  <si>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</si>
  <si>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</si>
  <si>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</si>
  <si>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</si>
  <si>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</si>
  <si>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</si>
  <si>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</si>
  <si>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</si>
  <si>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</si>
  <si>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</si>
  <si>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</si>
  <si>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</si>
  <si>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</si>
  <si>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</si>
  <si>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</si>
  <si>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</si>
  <si>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</si>
  <si>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</si>
  <si>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</si>
  <si>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</si>
  <si>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</si>
  <si>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</si>
  <si>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</si>
  <si>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</si>
  <si>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</si>
  <si>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</si>
  <si>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</si>
  <si>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</si>
  <si>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</si>
  <si>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</si>
  <si>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</si>
  <si>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</si>
  <si>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</si>
  <si>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</si>
  <si>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</si>
  <si>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</si>
  <si>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</si>
  <si>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</si>
  <si>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</si>
  <si>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</si>
  <si>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</si>
  <si>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</si>
  <si>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</si>
  <si>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</si>
  <si>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</si>
  <si>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</si>
  <si>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</si>
  <si>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</si>
  <si>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</si>
  <si>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</si>
  <si>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</si>
  <si>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</si>
  <si>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</si>
  <si>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</si>
  <si>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</si>
  <si>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</si>
  <si>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</si>
  <si>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</si>
  <si>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</si>
  <si>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</si>
  <si>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</si>
  <si>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</si>
  <si>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</si>
  <si>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</si>
  <si>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</si>
  <si>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</si>
  <si>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</si>
  <si>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</si>
  <si>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</si>
  <si>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</si>
  <si>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</si>
  <si>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</si>
  <si>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</si>
  <si>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</si>
  <si>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</si>
  <si>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</si>
  <si>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</si>
  <si>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</si>
  <si>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</si>
  <si>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</si>
  <si>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</si>
  <si>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</si>
  <si>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</si>
  <si>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</si>
  <si>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</si>
  <si>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</si>
  <si>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</si>
  <si>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</si>
  <si>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</si>
  <si>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</si>
  <si>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</si>
  <si>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</si>
  <si>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</si>
  <si>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</si>
  <si>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</si>
  <si>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</si>
  <si>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</si>
  <si>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</si>
  <si>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</si>
  <si>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</si>
  <si>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</si>
  <si>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</si>
  <si>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</si>
  <si>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</si>
  <si>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</si>
  <si>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</si>
  <si>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</si>
  <si>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</si>
  <si>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</si>
  <si>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</si>
  <si>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</si>
  <si>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</si>
  <si>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</si>
  <si>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</si>
  <si>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</si>
  <si>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</si>
  <si>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</si>
  <si>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</si>
  <si>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</si>
  <si>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</si>
  <si>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</si>
  <si>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</si>
  <si>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</si>
  <si>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</si>
  <si>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</si>
  <si>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</si>
  <si>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</si>
  <si>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</si>
  <si>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</si>
  <si>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</si>
  <si>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</si>
  <si>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</si>
  <si>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</si>
  <si>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</si>
  <si>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</si>
  <si>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</si>
  <si>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</si>
  <si>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</si>
  <si>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</si>
  <si>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</si>
  <si>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</si>
  <si>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</si>
  <si>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</si>
  <si>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</si>
  <si>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</si>
  <si>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</si>
  <si>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</si>
  <si>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</si>
  <si>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</si>
  <si>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</si>
  <si>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</si>
  <si>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</si>
  <si>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</si>
  <si>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</si>
  <si>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</si>
  <si>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</si>
  <si>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</si>
  <si>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</si>
  <si>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</si>
  <si>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</si>
  <si>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</si>
  <si>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</si>
  <si>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</si>
  <si>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</si>
  <si>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</si>
  <si>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</si>
  <si>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</si>
  <si>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</si>
  <si>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</si>
  <si>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</si>
  <si>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</si>
  <si>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</si>
  <si>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</si>
  <si>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</si>
  <si>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</si>
  <si>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</si>
  <si>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</si>
  <si>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</si>
  <si>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</si>
  <si>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</si>
  <si>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</si>
  <si>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</si>
  <si>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</si>
  <si>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</si>
  <si>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</si>
  <si>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</si>
  <si>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</si>
  <si>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</si>
  <si>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</si>
  <si>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</si>
  <si>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</si>
  <si>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</si>
  <si>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</si>
  <si>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</si>
  <si>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</si>
  <si>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</si>
  <si>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</si>
  <si>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</si>
  <si>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</si>
  <si>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</si>
  <si>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</si>
  <si>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</si>
  <si>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</si>
  <si>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</si>
  <si>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</si>
  <si>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</si>
  <si>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</si>
  <si>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</si>
  <si>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</si>
  <si>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</si>
  <si>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</si>
  <si>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</si>
  <si>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</si>
  <si>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</si>
  <si>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</si>
  <si>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</si>
  <si>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</si>
  <si>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</si>
  <si>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</si>
  <si>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</si>
  <si>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</si>
  <si>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</si>
  <si>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</si>
  <si>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</si>
  <si>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</si>
  <si>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</si>
  <si>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</si>
  <si>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</si>
  <si>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</si>
  <si>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</si>
  <si>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</si>
  <si>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</si>
  <si>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</si>
  <si>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</si>
  <si>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</si>
  <si>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</si>
  <si>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</si>
  <si>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</si>
  <si>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</si>
  <si>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</si>
  <si>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</si>
  <si>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</si>
  <si>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</si>
  <si>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</si>
  <si>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</si>
  <si>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</si>
  <si>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</si>
  <si>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</si>
  <si>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</si>
  <si>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</si>
  <si>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</si>
  <si>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</si>
  <si>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</si>
  <si>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</si>
  <si>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</si>
  <si>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</si>
  <si>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</si>
  <si>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</si>
  <si>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</si>
  <si>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</si>
  <si>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</si>
  <si>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</si>
  <si>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</si>
  <si>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</si>
  <si>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</si>
  <si>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</si>
  <si>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</si>
  <si>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</si>
  <si>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</si>
  <si>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</si>
  <si>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</si>
  <si>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</si>
  <si>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</si>
  <si>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</si>
  <si>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</si>
  <si>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</si>
  <si>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</si>
  <si>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</si>
  <si>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</si>
  <si>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</si>
  <si>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</si>
  <si>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</si>
  <si>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</si>
  <si>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</si>
  <si>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</si>
  <si>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</si>
  <si>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</si>
  <si>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</si>
  <si>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</si>
  <si>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</si>
  <si>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</si>
  <si>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</si>
  <si>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</si>
  <si>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</si>
  <si>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</si>
  <si>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</si>
  <si>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</si>
  <si>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</si>
  <si>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</si>
  <si>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</si>
  <si>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</si>
  <si>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</si>
  <si>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</si>
  <si>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</si>
  <si>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</si>
  <si>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</si>
  <si>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</si>
  <si>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</si>
  <si>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</si>
  <si>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</si>
  <si>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</si>
  <si>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</si>
  <si>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</si>
  <si>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</si>
  <si>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</si>
  <si>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</si>
  <si>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</si>
  <si>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</si>
  <si>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</si>
  <si>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</si>
  <si>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</si>
  <si>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</si>
  <si>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</si>
  <si>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</si>
  <si>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</si>
  <si>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</si>
  <si>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</si>
  <si>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</si>
  <si>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</si>
  <si>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</si>
  <si>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</si>
  <si>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</si>
  <si>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</si>
  <si>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</si>
  <si>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</si>
  <si>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</si>
  <si>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</si>
  <si>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</si>
  <si>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</si>
  <si>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</si>
  <si>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</si>
  <si>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</si>
  <si>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</si>
  <si>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</si>
  <si>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</si>
  <si>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</si>
  <si>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</si>
  <si>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</si>
  <si>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</si>
  <si>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</si>
  <si>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</si>
  <si>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</si>
  <si>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</si>
  <si>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</si>
  <si>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</si>
  <si>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</si>
  <si>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</si>
  <si>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</si>
  <si>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</si>
  <si>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</si>
  <si>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</si>
  <si>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</si>
  <si>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</si>
  <si>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</si>
  <si>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</si>
  <si>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</si>
  <si>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</si>
  <si>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</si>
  <si>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</si>
  <si>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</si>
  <si>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</si>
  <si>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</si>
  <si>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</si>
  <si>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</si>
  <si>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</si>
  <si>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</si>
  <si>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</si>
  <si>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</si>
  <si>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</si>
  <si>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</si>
  <si>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</si>
  <si>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</si>
  <si>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</si>
  <si>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</si>
  <si>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</si>
  <si>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</si>
  <si>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</si>
  <si>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</si>
  <si>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</si>
  <si>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</si>
  <si>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</si>
  <si>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</si>
  <si>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</si>
  <si>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</si>
  <si>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</si>
  <si>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</si>
  <si>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</si>
  <si>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</si>
  <si>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</si>
  <si>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</si>
  <si>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</si>
  <si>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</si>
  <si>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</si>
  <si>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</si>
  <si>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</si>
  <si>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</si>
  <si>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</si>
  <si>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</si>
  <si>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</si>
  <si>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</si>
  <si>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</si>
  <si>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</si>
  <si>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</si>
  <si>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</si>
  <si>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</si>
  <si>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</si>
  <si>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</si>
  <si>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</si>
  <si>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</si>
  <si>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</si>
  <si>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</si>
  <si>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</si>
  <si>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</si>
  <si>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</si>
  <si>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</si>
  <si>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</si>
  <si>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</si>
  <si>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</si>
  <si>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</si>
  <si>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</si>
  <si>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</si>
  <si>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</si>
  <si>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</si>
  <si>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</si>
  <si>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</si>
  <si>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</si>
  <si>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</si>
  <si>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</si>
  <si>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</si>
  <si>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</si>
  <si>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</si>
  <si>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</si>
  <si>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</si>
  <si>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</si>
  <si>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</si>
  <si>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</si>
  <si>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</si>
  <si>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</si>
  <si>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</si>
  <si>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</si>
  <si>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</si>
  <si>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</si>
  <si>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</si>
  <si>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</si>
  <si>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</si>
  <si>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</si>
  <si>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</si>
  <si>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</si>
  <si>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</si>
  <si>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</si>
  <si>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</si>
  <si>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</si>
  <si>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</si>
  <si>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</si>
  <si>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</si>
  <si>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</si>
  <si>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</si>
  <si>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</si>
  <si>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</si>
  <si>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</si>
  <si>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</si>
  <si>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</si>
  <si>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</si>
  <si>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</si>
  <si>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</si>
  <si>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</si>
  <si>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</si>
  <si>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</si>
  <si>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</si>
  <si>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</si>
  <si>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</si>
  <si>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</si>
  <si>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</si>
  <si>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</si>
  <si>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</si>
  <si>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</si>
  <si>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</si>
  <si>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</si>
  <si>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</si>
  <si>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</si>
  <si>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</si>
  <si>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</si>
  <si>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</si>
  <si>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</si>
  <si>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</si>
  <si>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</si>
  <si>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</si>
  <si>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</si>
  <si>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</si>
  <si>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</si>
  <si>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</si>
  <si>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</si>
  <si>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</si>
  <si>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</si>
  <si>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</si>
  <si>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</si>
  <si>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</si>
  <si>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</si>
  <si>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</si>
  <si>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</si>
  <si>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</si>
  <si>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</si>
  <si>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</si>
  <si>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</si>
  <si>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</si>
  <si>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</si>
  <si>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</si>
  <si>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</si>
  <si>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</si>
  <si>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</si>
  <si>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</si>
  <si>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</si>
  <si>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</si>
  <si>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</si>
  <si>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</si>
  <si>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</si>
  <si>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</si>
  <si>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</si>
  <si>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</si>
  <si>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</si>
  <si>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</si>
  <si>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</si>
  <si>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</si>
  <si>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</si>
  <si>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</si>
  <si>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</si>
  <si>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</si>
  <si>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</si>
  <si>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</si>
  <si>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</si>
  <si>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</si>
  <si>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</si>
  <si>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</si>
  <si>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</si>
  <si>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</si>
  <si>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</si>
  <si>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</si>
  <si>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</si>
  <si>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</si>
  <si>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</si>
  <si>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</si>
  <si>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</si>
  <si>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</si>
  <si>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</si>
  <si>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</si>
  <si>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</si>
  <si>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</si>
  <si>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</si>
  <si>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</si>
  <si>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</si>
  <si>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</si>
  <si>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</si>
  <si>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</si>
  <si>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</si>
  <si>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</si>
  <si>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</si>
  <si>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</si>
  <si>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</si>
  <si>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</si>
  <si>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</si>
  <si>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</si>
  <si>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</si>
  <si>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</si>
  <si>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</si>
  <si>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</si>
  <si>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</si>
  <si>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</si>
  <si>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</si>
  <si>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</si>
  <si>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</si>
  <si>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</si>
  <si>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</si>
  <si>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</si>
  <si>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</si>
  <si>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</si>
  <si>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</si>
  <si>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</si>
  <si>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</si>
  <si>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</si>
  <si>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</si>
  <si>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</si>
  <si>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</si>
  <si>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</si>
  <si>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</si>
  <si>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</si>
  <si>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</si>
  <si>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</si>
  <si>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</si>
  <si>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</si>
  <si>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</si>
  <si>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</si>
  <si>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</si>
  <si>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</si>
  <si>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</si>
  <si>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</si>
  <si>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</si>
  <si>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</si>
  <si>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</si>
  <si>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</si>
  <si>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</si>
  <si>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</si>
  <si>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</si>
  <si>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</si>
  <si>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</si>
  <si>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</si>
  <si>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</si>
  <si>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</si>
  <si>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</si>
  <si>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</si>
  <si>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</si>
  <si>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</si>
  <si>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</si>
  <si>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</si>
  <si>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</si>
  <si>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</si>
  <si>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</si>
  <si>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</si>
  <si>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</si>
  <si>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</si>
  <si>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</si>
  <si>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</si>
  <si>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</si>
  <si>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</si>
  <si>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</si>
  <si>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</si>
  <si>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</si>
  <si>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</si>
  <si>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</si>
  <si>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</si>
  <si>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</si>
  <si>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</si>
  <si>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</si>
  <si>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</si>
  <si>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</si>
  <si>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</si>
  <si>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</si>
  <si>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</si>
  <si>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</si>
  <si>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</si>
  <si>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</si>
  <si>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</si>
  <si>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</si>
  <si>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</si>
  <si>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</si>
  <si>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</si>
  <si>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</si>
  <si>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</si>
  <si>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</si>
  <si>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</si>
  <si>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</si>
  <si>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</si>
  <si>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</si>
  <si>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</si>
  <si>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</si>
  <si>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</si>
  <si>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</si>
  <si>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</si>
  <si>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</si>
  <si>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</si>
  <si>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</si>
  <si>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</si>
  <si>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</si>
  <si>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</si>
  <si>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</si>
  <si>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</si>
  <si>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</si>
  <si>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</si>
  <si>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</si>
  <si>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</si>
  <si>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</si>
  <si>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</si>
  <si>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</si>
  <si>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</si>
  <si>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</si>
  <si>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</si>
  <si>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</si>
  <si>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</si>
  <si>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</si>
  <si>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</si>
  <si>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</si>
  <si>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</si>
  <si>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</si>
  <si>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</si>
  <si>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</si>
  <si>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</si>
  <si>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</si>
  <si>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</si>
  <si>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</si>
  <si>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</si>
  <si>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</si>
  <si>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</si>
  <si>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</si>
  <si>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</si>
  <si>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</si>
  <si>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</si>
  <si>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</si>
  <si>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</si>
  <si>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</si>
  <si>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</si>
  <si>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</si>
  <si>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</si>
  <si>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</si>
  <si>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</si>
  <si>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</si>
  <si>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</si>
  <si>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</si>
  <si>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</si>
  <si>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</si>
  <si>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</si>
  <si>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</si>
  <si>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</si>
  <si>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</si>
  <si>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</si>
  <si>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</si>
  <si>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</si>
  <si>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</si>
  <si>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</si>
  <si>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</si>
  <si>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</si>
  <si>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</si>
  <si>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</si>
  <si>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</si>
  <si>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</si>
  <si>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</si>
  <si>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</si>
  <si>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</si>
  <si>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</si>
  <si>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</si>
  <si>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</si>
  <si>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</si>
  <si>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</si>
  <si>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</si>
  <si>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</si>
  <si>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</si>
  <si>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</si>
  <si>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</si>
  <si>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</si>
  <si>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</si>
  <si>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</si>
  <si>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</si>
  <si>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</si>
  <si>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</si>
  <si>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</si>
  <si>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</si>
  <si>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</si>
  <si>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</si>
  <si>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</si>
  <si>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</si>
  <si>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</si>
  <si>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</si>
  <si>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</si>
  <si>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</si>
  <si>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</si>
  <si>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</si>
  <si>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</si>
  <si>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</si>
  <si>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</si>
  <si>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</si>
  <si>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</si>
  <si>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</si>
  <si>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</si>
  <si>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</si>
  <si>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</si>
  <si>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</si>
  <si>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</si>
  <si>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</si>
  <si>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</si>
  <si>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</si>
  <si>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</si>
  <si>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</si>
  <si>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</si>
  <si>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</si>
  <si>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</si>
  <si>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</si>
  <si>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</si>
  <si>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</si>
  <si>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</si>
  <si>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</si>
  <si>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</si>
  <si>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</si>
  <si>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</si>
  <si>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</si>
  <si>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</si>
  <si>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</si>
  <si>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</si>
  <si>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</si>
  <si>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</si>
  <si>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</si>
  <si>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</si>
  <si>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</si>
  <si>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</si>
  <si>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</si>
  <si>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</si>
  <si>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</si>
  <si>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</si>
  <si>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</si>
  <si>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</si>
  <si>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</si>
  <si>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</si>
  <si>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</si>
  <si>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</si>
  <si>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</si>
  <si>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</si>
  <si>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</si>
  <si>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</si>
  <si>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</si>
  <si>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</si>
  <si>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</si>
  <si>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</si>
  <si>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</si>
  <si>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</si>
  <si>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</si>
  <si>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</si>
  <si>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</si>
  <si>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</si>
  <si>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</si>
  <si>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</si>
  <si>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</si>
  <si>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</si>
  <si>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</si>
  <si>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</si>
  <si>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</si>
  <si>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</si>
  <si>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</si>
  <si>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</si>
  <si>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</si>
  <si>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</si>
  <si>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</si>
  <si>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</si>
  <si>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</si>
  <si>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</si>
  <si>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</si>
  <si>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</si>
  <si>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</si>
  <si>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</si>
  <si>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</si>
  <si>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</si>
  <si>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</si>
  <si>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</si>
  <si>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</si>
  <si>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</si>
  <si>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</si>
  <si>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</si>
  <si>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</si>
  <si>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</si>
  <si>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</si>
  <si>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</si>
  <si>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</si>
  <si>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</si>
  <si>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</si>
  <si>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</si>
  <si>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</si>
  <si>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</si>
  <si>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</si>
  <si>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</si>
  <si>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</si>
  <si>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</si>
  <si>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</si>
  <si>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</si>
  <si>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</si>
  <si>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</si>
  <si>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</si>
  <si>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</si>
  <si>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</si>
  <si>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</si>
  <si>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</si>
  <si>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</si>
  <si>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</si>
  <si>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</si>
  <si>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</si>
  <si>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</si>
  <si>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</si>
  <si>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</si>
  <si>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</si>
  <si>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</si>
  <si>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</si>
  <si>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</si>
  <si>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</si>
  <si>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</si>
  <si>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</si>
  <si>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</si>
  <si>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</si>
  <si>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</si>
  <si>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</si>
  <si>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</si>
  <si>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</si>
  <si>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</si>
  <si>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</si>
  <si>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</si>
  <si>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</si>
  <si>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</si>
  <si>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</si>
  <si>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</si>
  <si>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</si>
  <si>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</si>
  <si>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</si>
  <si>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</si>
  <si>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</si>
  <si>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</si>
  <si>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</si>
  <si>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</si>
  <si>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</si>
  <si>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</si>
  <si>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</si>
  <si>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</si>
  <si>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</si>
  <si>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</si>
  <si>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</si>
  <si>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</si>
  <si>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</si>
  <si>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</si>
  <si>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</si>
  <si>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</si>
  <si>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</si>
  <si>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</si>
  <si>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</si>
  <si>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</si>
  <si>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</si>
  <si>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</si>
  <si>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</si>
  <si>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</si>
  <si>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</si>
  <si>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</si>
  <si>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</si>
  <si>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</si>
  <si>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</si>
  <si>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</si>
  <si>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</si>
  <si>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</si>
  <si>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</si>
  <si>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</si>
  <si>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</si>
  <si>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</si>
  <si>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</si>
  <si>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</si>
  <si>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</si>
  <si>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</si>
  <si>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</si>
  <si>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</si>
  <si>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</si>
  <si>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</si>
  <si>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</si>
  <si>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</si>
  <si>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</si>
  <si>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</si>
  <si>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</si>
  <si>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</si>
  <si>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</si>
  <si>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</si>
  <si>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</si>
  <si>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</si>
  <si>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</si>
  <si>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</si>
  <si>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</si>
  <si>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</si>
  <si>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</si>
  <si>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</si>
  <si>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</si>
  <si>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</si>
  <si>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</si>
  <si>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</si>
  <si>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</si>
  <si>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</si>
  <si>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</si>
  <si>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</si>
  <si>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</si>
  <si>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</si>
  <si>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</si>
  <si>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</si>
  <si>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</si>
  <si>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</si>
  <si>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</si>
  <si>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</si>
  <si>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</si>
  <si>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</si>
  <si>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</si>
  <si>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</si>
  <si>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</si>
  <si>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</si>
  <si>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</si>
  <si>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</si>
  <si>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</si>
  <si>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</si>
  <si>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</si>
  <si>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</si>
  <si>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</si>
  <si>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</si>
  <si>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</si>
  <si>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</si>
  <si>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</si>
  <si>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</si>
  <si>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</si>
  <si>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</si>
  <si>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</si>
  <si>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</si>
  <si>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</si>
  <si>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</si>
  <si>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</si>
  <si>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</si>
  <si>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</si>
  <si>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</si>
  <si>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</si>
  <si>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</si>
  <si>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</si>
  <si>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</si>
  <si>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</si>
  <si>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</si>
  <si>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</si>
  <si>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</si>
  <si>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</si>
  <si>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</si>
  <si>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</si>
  <si>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</si>
  <si>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</si>
  <si>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</si>
  <si>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</si>
  <si>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</si>
  <si>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</si>
  <si>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</si>
  <si>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</si>
  <si>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</si>
  <si>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</si>
  <si>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</si>
  <si>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</si>
  <si>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</si>
  <si>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</si>
  <si>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</si>
  <si>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</si>
  <si>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</si>
  <si>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</si>
  <si>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</si>
  <si>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</si>
  <si>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</si>
  <si>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</si>
  <si>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</si>
  <si>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</si>
  <si>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</si>
  <si>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</si>
  <si>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</si>
  <si>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</si>
  <si>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</si>
  <si>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</si>
  <si>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</si>
  <si>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</si>
  <si>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</si>
  <si>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</si>
  <si>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</si>
  <si>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</si>
  <si>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</si>
  <si>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</si>
  <si>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</si>
  <si>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</si>
  <si>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</si>
  <si>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</si>
  <si>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</si>
  <si>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</si>
  <si>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</si>
  <si>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</si>
  <si>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</si>
  <si>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</si>
  <si>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</si>
  <si>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</si>
  <si>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</si>
  <si>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</si>
  <si>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</si>
  <si>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</si>
  <si>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</si>
  <si>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</si>
  <si>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</si>
  <si>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</si>
  <si>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</si>
  <si>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</si>
  <si>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</si>
  <si>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</si>
  <si>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</si>
  <si>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</si>
  <si>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</si>
  <si>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</si>
  <si>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</si>
  <si>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</si>
  <si>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</si>
  <si>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</si>
  <si>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</si>
  <si>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</si>
  <si>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</si>
  <si>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</si>
  <si>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</si>
  <si>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</si>
  <si>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</si>
  <si>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</si>
  <si>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</si>
  <si>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</si>
  <si>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</si>
  <si>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</si>
  <si>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</si>
  <si>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</si>
  <si>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</si>
  <si>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</si>
  <si>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</si>
  <si>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</si>
  <si>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</si>
  <si>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</si>
  <si>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</si>
  <si>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</si>
  <si>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</si>
  <si>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</si>
  <si>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</si>
  <si>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</si>
  <si>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</si>
  <si>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</si>
  <si>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</si>
  <si>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</si>
  <si>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</si>
  <si>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</si>
  <si>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</si>
  <si>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</si>
  <si>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</si>
  <si>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</si>
  <si>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</si>
  <si>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</si>
  <si>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</si>
  <si>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</si>
  <si>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</si>
  <si>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</si>
  <si>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</si>
  <si>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</si>
  <si>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</si>
  <si>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</si>
  <si>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</si>
  <si>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</si>
  <si>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</si>
  <si>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</si>
  <si>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</si>
  <si>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</si>
  <si>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</si>
  <si>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</si>
  <si>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</si>
  <si>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</si>
  <si>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</si>
  <si>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</si>
  <si>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</si>
  <si>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</si>
  <si>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</si>
  <si>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</si>
  <si>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</si>
  <si>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</si>
  <si>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</si>
  <si>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</si>
  <si>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</si>
  <si>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</si>
  <si>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</si>
  <si>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</si>
  <si>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</si>
  <si>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</si>
  <si>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</si>
  <si>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</si>
  <si>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</si>
  <si>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</si>
  <si>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</si>
  <si>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</si>
  <si>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</si>
  <si>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</si>
  <si>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</si>
  <si>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</si>
  <si>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</si>
  <si>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</si>
  <si>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</si>
  <si>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</si>
  <si>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</si>
  <si>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</si>
  <si>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</si>
  <si>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</si>
  <si>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</si>
  <si>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</si>
  <si>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</si>
  <si>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</si>
  <si>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</si>
  <si>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</si>
  <si>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</si>
  <si>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</si>
  <si>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</si>
  <si>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</si>
  <si>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</si>
  <si>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</si>
  <si>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</si>
  <si>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</si>
  <si>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</si>
  <si>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</si>
  <si>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</si>
  <si>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</si>
  <si>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</si>
  <si>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</si>
  <si>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</si>
  <si>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</si>
  <si>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</si>
  <si>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</si>
  <si>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</si>
  <si>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</si>
  <si>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</si>
  <si>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</si>
  <si>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</si>
  <si>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</si>
  <si>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</si>
  <si>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</si>
  <si>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</si>
  <si>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</si>
  <si>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</si>
  <si>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</si>
  <si>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</si>
  <si>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</si>
  <si>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</si>
  <si>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</si>
  <si>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</si>
  <si>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</si>
  <si>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</si>
  <si>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</si>
  <si>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</si>
  <si>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</si>
  <si>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</si>
  <si>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</si>
  <si>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</si>
  <si>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</si>
  <si>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</si>
  <si>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</si>
  <si>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</si>
  <si>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</si>
  <si>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</si>
  <si>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</si>
  <si>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</si>
  <si>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</si>
  <si>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</si>
  <si>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</si>
  <si>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</si>
  <si>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</si>
  <si>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</si>
  <si>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</si>
  <si>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</si>
  <si>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</si>
  <si>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</si>
  <si>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</si>
  <si>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</si>
  <si>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</si>
  <si>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</si>
  <si>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</si>
  <si>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</si>
  <si>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</si>
  <si>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</si>
  <si>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</si>
  <si>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</si>
  <si>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</si>
  <si>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</si>
  <si>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</si>
  <si>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</si>
  <si>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</si>
  <si>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</si>
  <si>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</si>
  <si>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</si>
  <si>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</si>
  <si>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</si>
  <si>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</si>
  <si>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</si>
  <si>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</si>
  <si>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</si>
  <si>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</si>
  <si>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</si>
  <si>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</si>
  <si>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</si>
  <si>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</si>
  <si>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</si>
  <si>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</si>
  <si>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</si>
  <si>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</si>
  <si>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</si>
  <si>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</si>
  <si>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</si>
  <si>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</si>
  <si>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</si>
  <si>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</si>
  <si>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</si>
  <si>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</si>
  <si>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</si>
  <si>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</si>
  <si>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</si>
  <si>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</si>
  <si>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</si>
  <si>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</si>
  <si>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</si>
  <si>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</si>
  <si>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</si>
  <si>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</si>
  <si>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</si>
  <si>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</si>
  <si>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</si>
  <si>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</si>
  <si>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</si>
  <si>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</si>
  <si>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</si>
  <si>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</si>
  <si>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</si>
  <si>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</si>
  <si>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</si>
  <si>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</si>
  <si>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</si>
  <si>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</si>
  <si>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</si>
  <si>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</si>
  <si>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</si>
  <si>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</si>
  <si>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</si>
  <si>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</si>
  <si>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</si>
  <si>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</si>
  <si>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</si>
  <si>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</si>
  <si>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</si>
  <si>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</si>
  <si>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</si>
  <si>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</si>
  <si>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</si>
  <si>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</si>
  <si>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</si>
  <si>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</si>
  <si>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</si>
  <si>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</si>
  <si>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</si>
  <si>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</si>
  <si>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</si>
  <si>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</si>
  <si>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</si>
  <si>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</si>
  <si>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</si>
  <si>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</si>
  <si>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</si>
  <si>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</si>
  <si>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</si>
  <si>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</si>
  <si>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</si>
  <si>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</si>
  <si>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</si>
  <si>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</si>
  <si>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</si>
  <si>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</si>
  <si>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</si>
  <si>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</si>
  <si>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</si>
  <si>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</si>
  <si>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</si>
  <si>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</si>
  <si>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</si>
  <si>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</si>
  <si>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</si>
  <si>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</si>
  <si>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</si>
  <si>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</si>
  <si>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</si>
  <si>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</si>
  <si>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</si>
  <si>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</si>
  <si>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</si>
  <si>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</si>
  <si>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</si>
  <si>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</si>
  <si>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</si>
  <si>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</si>
  <si>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</si>
  <si>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</si>
  <si>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</si>
  <si>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</si>
  <si>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</si>
  <si>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</si>
  <si>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</si>
  <si>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</si>
  <si>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</si>
  <si>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</si>
  <si>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</si>
  <si>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</si>
  <si>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</si>
  <si>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</si>
  <si>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</si>
  <si>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</si>
  <si>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</si>
  <si>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</si>
  <si>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</si>
  <si>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</si>
  <si>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</si>
  <si>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</si>
  <si>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</si>
  <si>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</si>
  <si>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</si>
  <si>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</si>
  <si>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</si>
  <si>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</si>
  <si>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</si>
  <si>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</si>
  <si>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</si>
  <si>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</si>
  <si>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</si>
  <si>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</si>
  <si>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</si>
  <si>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</si>
  <si>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</si>
  <si>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</si>
  <si>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</si>
  <si>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</si>
  <si>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</si>
  <si>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</si>
  <si>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</si>
  <si>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</si>
  <si>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</si>
  <si>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</si>
  <si>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</si>
  <si>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</si>
  <si>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</si>
  <si>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</si>
  <si>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</si>
  <si>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</si>
  <si>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</si>
  <si>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</si>
  <si>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</si>
  <si>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</si>
  <si>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</si>
  <si>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</si>
  <si>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</si>
  <si>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</si>
  <si>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</si>
  <si>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</si>
  <si>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</si>
  <si>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</si>
  <si>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</si>
  <si>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</si>
  <si>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</si>
  <si>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</si>
  <si>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</si>
  <si>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</si>
  <si>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</si>
  <si>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</si>
  <si>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</si>
  <si>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</si>
  <si>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</si>
  <si>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</si>
  <si>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</si>
  <si>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</si>
  <si>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</si>
  <si>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</si>
  <si>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</si>
  <si>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</si>
  <si>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</si>
  <si>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</si>
  <si>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</si>
  <si>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</si>
  <si>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</si>
  <si>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</si>
  <si>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</si>
  <si>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</si>
  <si>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</si>
  <si>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</si>
  <si>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</si>
  <si>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</si>
  <si>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</si>
  <si>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</si>
  <si>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</si>
  <si>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</si>
  <si>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</si>
  <si>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</si>
  <si>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</si>
  <si>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</si>
  <si>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</si>
  <si>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</si>
  <si>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</si>
  <si>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</si>
  <si>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</si>
  <si>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</si>
  <si>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</si>
  <si>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</si>
  <si>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</si>
  <si>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</si>
  <si>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</si>
  <si>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</si>
  <si>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</si>
  <si>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</si>
  <si>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</si>
  <si>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</si>
  <si>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</si>
  <si>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</si>
  <si>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</si>
  <si>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</si>
  <si>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</si>
  <si>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</si>
  <si>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</si>
  <si>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</si>
  <si>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</si>
  <si>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</si>
  <si>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</si>
  <si>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</si>
  <si>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</si>
  <si>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</si>
  <si>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</si>
  <si>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</si>
  <si>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</si>
  <si>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</si>
  <si>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</si>
  <si>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</si>
  <si>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</si>
  <si>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</si>
  <si>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</si>
  <si>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</si>
  <si>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</si>
  <si>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</si>
  <si>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</si>
  <si>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</si>
  <si>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</si>
  <si>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</si>
  <si>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</si>
  <si>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</si>
  <si>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</si>
  <si>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</si>
  <si>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</si>
  <si>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</si>
  <si>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</si>
  <si>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</si>
  <si>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</si>
  <si>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</si>
  <si>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</si>
  <si>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</si>
  <si>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</si>
  <si>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</si>
  <si>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</si>
  <si>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</si>
  <si>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</si>
  <si>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</si>
  <si>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</si>
  <si>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</si>
  <si>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</si>
  <si>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</si>
  <si>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</si>
  <si>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</si>
  <si>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</si>
  <si>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</si>
  <si>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</si>
  <si>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</si>
  <si>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</si>
  <si>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</si>
  <si>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</si>
  <si>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</si>
  <si>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</si>
  <si>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</si>
  <si>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</si>
  <si>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</si>
  <si>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</si>
  <si>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</si>
  <si>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</si>
  <si>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</si>
  <si>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</si>
  <si>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</si>
  <si>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</si>
  <si>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</si>
  <si>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</si>
  <si>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</si>
  <si>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</si>
  <si>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</si>
  <si>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</si>
  <si>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</si>
  <si>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</si>
  <si>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</si>
  <si>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</si>
  <si>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</si>
  <si>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</si>
  <si>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</si>
  <si>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</si>
  <si>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</si>
  <si>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</si>
  <si>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</si>
  <si>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</si>
  <si>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</si>
  <si>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</si>
  <si>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</si>
  <si>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</si>
  <si>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</si>
  <si>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</si>
  <si>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</si>
  <si>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</si>
  <si>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</si>
  <si>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</si>
  <si>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</si>
  <si>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</si>
  <si>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</si>
  <si>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</si>
  <si>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</si>
  <si>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</si>
  <si>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</si>
  <si>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</si>
  <si>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</si>
  <si>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</si>
  <si>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</si>
  <si>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</si>
  <si>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</si>
  <si>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</si>
  <si>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</si>
  <si>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</si>
  <si>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</si>
  <si>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</si>
  <si>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</si>
  <si>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</si>
  <si>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</si>
  <si>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</si>
  <si>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</si>
  <si>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</si>
  <si>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</si>
  <si>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</si>
  <si>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</si>
  <si>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</si>
  <si>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</si>
  <si>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</si>
  <si>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</si>
  <si>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</si>
  <si>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</si>
  <si>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</si>
  <si>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</si>
  <si>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</si>
  <si>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</si>
  <si>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</si>
  <si>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</si>
  <si>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</si>
  <si>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</si>
  <si>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</si>
  <si>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</si>
  <si>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</si>
  <si>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</si>
  <si>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</si>
  <si>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</si>
  <si>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</si>
  <si>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</si>
  <si>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</si>
  <si>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</si>
  <si>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</si>
  <si>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</si>
  <si>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</si>
  <si>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</si>
  <si>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</si>
  <si>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</si>
  <si>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</si>
  <si>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</si>
  <si>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</si>
  <si>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</si>
  <si>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</si>
  <si>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</si>
  <si>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</si>
  <si>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</si>
  <si>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</si>
  <si>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</si>
  <si>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</si>
  <si>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</si>
  <si>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</si>
  <si>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</si>
  <si>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</si>
  <si>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</si>
  <si>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</si>
  <si>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</si>
  <si>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</si>
  <si>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</si>
  <si>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</si>
  <si>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</si>
  <si>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</si>
  <si>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</si>
  <si>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</si>
  <si>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</si>
  <si>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</si>
  <si>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</si>
  <si>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</si>
  <si>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</si>
  <si>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</si>
  <si>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</si>
  <si>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</si>
  <si>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</si>
  <si>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</si>
  <si>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</si>
  <si>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</si>
  <si>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</si>
  <si>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</si>
  <si>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</si>
  <si>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</si>
  <si>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</si>
  <si>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</si>
  <si>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</si>
  <si>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</si>
  <si>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</si>
  <si>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</si>
  <si>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</si>
  <si>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</si>
  <si>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</si>
  <si>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</si>
  <si>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</si>
  <si>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</si>
  <si>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</si>
  <si>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</si>
  <si>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</si>
  <si>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</si>
  <si>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</si>
  <si>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</si>
  <si>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</si>
  <si>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</si>
  <si>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</si>
  <si>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</si>
  <si>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</si>
  <si>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</si>
  <si>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</si>
  <si>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</si>
  <si>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</si>
  <si>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</si>
  <si>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</si>
  <si>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</si>
  <si>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</si>
  <si>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</si>
  <si>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</si>
  <si>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</si>
  <si>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</si>
  <si>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</si>
  <si>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</si>
  <si>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</si>
  <si>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</si>
  <si>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</si>
  <si>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</si>
  <si>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</si>
  <si>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</si>
  <si>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</si>
  <si>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</si>
  <si>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</si>
  <si>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</si>
  <si>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</si>
  <si>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</si>
  <si>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</si>
  <si>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</si>
  <si>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</si>
  <si>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</si>
  <si>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</si>
  <si>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</si>
  <si>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</si>
  <si>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</si>
  <si>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</si>
  <si>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</si>
  <si>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</si>
  <si>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</si>
  <si>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</si>
  <si>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</si>
  <si>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</si>
  <si>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</si>
  <si>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</si>
  <si>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</si>
  <si>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</si>
  <si>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</si>
  <si>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</si>
  <si>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</si>
  <si>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</si>
  <si>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</si>
  <si>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</si>
  <si>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</si>
  <si>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</si>
  <si>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</si>
  <si>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</si>
  <si>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</si>
  <si>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</si>
  <si>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</si>
  <si>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</si>
  <si>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</si>
  <si>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</si>
  <si>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</si>
  <si>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</si>
  <si>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</si>
  <si>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</si>
  <si>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</si>
  <si>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</si>
  <si>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</si>
  <si>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</si>
  <si>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</si>
  <si>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</si>
  <si>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</si>
  <si>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</si>
  <si>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</si>
  <si>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</si>
  <si>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</si>
  <si>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</si>
  <si>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</si>
  <si>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</si>
  <si>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</si>
  <si>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</si>
  <si>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</si>
  <si>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</si>
  <si>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</si>
  <si>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</si>
  <si>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</si>
  <si>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</si>
  <si>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</si>
  <si>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</si>
  <si>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</si>
  <si>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</si>
  <si>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</si>
  <si>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</si>
  <si>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</si>
  <si>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</si>
  <si>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</si>
  <si>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</si>
  <si>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</si>
  <si>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</si>
  <si>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</si>
  <si>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</si>
  <si>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</si>
  <si>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</si>
  <si>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</si>
  <si>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</si>
  <si>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</si>
  <si>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</si>
  <si>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</si>
  <si>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</si>
  <si>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</si>
  <si>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</si>
  <si>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</si>
  <si>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</si>
  <si>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</si>
  <si>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</si>
  <si>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</si>
  <si>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</si>
  <si>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</si>
  <si>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</si>
  <si>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</si>
  <si>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</si>
  <si>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</si>
  <si>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</si>
  <si>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</si>
  <si>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</si>
  <si>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</si>
  <si>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</si>
  <si>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</si>
  <si>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</si>
  <si>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</si>
  <si>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</si>
  <si>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</si>
  <si>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</si>
  <si>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</si>
  <si>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</si>
  <si>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</si>
  <si>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</si>
  <si>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</si>
  <si>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</si>
  <si>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</si>
  <si>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</si>
  <si>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</si>
  <si>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</si>
  <si>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</si>
  <si>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</si>
  <si>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</si>
  <si>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</si>
  <si>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</si>
  <si>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</si>
  <si>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</si>
  <si>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</si>
  <si>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</si>
  <si>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</si>
  <si>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</si>
  <si>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</si>
  <si>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</si>
  <si>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</si>
  <si>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</si>
  <si>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</si>
  <si>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</si>
  <si>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</si>
  <si>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</si>
  <si>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</si>
  <si>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</si>
  <si>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</si>
  <si>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</si>
  <si>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</si>
  <si>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</si>
  <si>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</si>
  <si>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</si>
  <si>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</si>
  <si>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</si>
  <si>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</si>
  <si>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</si>
  <si>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</si>
  <si>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</si>
  <si>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</si>
  <si>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</si>
  <si>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</si>
  <si>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</si>
  <si>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</si>
  <si>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</si>
  <si>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</si>
  <si>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</si>
  <si>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</si>
  <si>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</si>
  <si>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</si>
  <si>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</si>
  <si>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</si>
  <si>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</si>
  <si>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</si>
  <si>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</si>
  <si>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</si>
  <si>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</si>
  <si>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</si>
  <si>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</si>
  <si>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</si>
  <si>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</si>
  <si>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</si>
  <si>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</si>
  <si>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</si>
  <si>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</si>
  <si>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</si>
  <si>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</si>
  <si>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</si>
  <si>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</si>
  <si>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</si>
  <si>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</si>
  <si>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</si>
  <si>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</si>
  <si>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</si>
  <si>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</si>
  <si>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</si>
  <si>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</si>
  <si>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</si>
  <si>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</si>
  <si>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</si>
  <si>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</si>
  <si>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</si>
  <si>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</si>
  <si>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</si>
  <si>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</si>
  <si>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</si>
  <si>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</si>
  <si>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</si>
  <si>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</si>
  <si>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</si>
  <si>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</si>
  <si>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</si>
  <si>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</si>
  <si>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</si>
  <si>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</si>
  <si>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</si>
  <si>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</si>
  <si>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</si>
  <si>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</si>
  <si>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</si>
  <si>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</si>
  <si>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</si>
  <si>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</si>
  <si>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</si>
  <si>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</si>
  <si>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</si>
  <si>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</si>
  <si>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</si>
  <si>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</si>
  <si>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</si>
  <si>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</si>
  <si>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</si>
  <si>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</si>
  <si>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</si>
  <si>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</si>
  <si>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</si>
  <si>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</si>
  <si>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</si>
  <si>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</si>
  <si>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</si>
  <si>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</si>
  <si>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</si>
  <si>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</si>
  <si>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</si>
  <si>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</si>
  <si>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</si>
  <si>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</si>
  <si>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</si>
  <si>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</si>
  <si>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</si>
  <si>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</si>
  <si>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</si>
  <si>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</si>
  <si>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</si>
  <si>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</si>
  <si>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</si>
  <si>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</si>
  <si>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</si>
  <si>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</si>
  <si>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</si>
  <si>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</si>
  <si>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</si>
  <si>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</si>
  <si>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</si>
  <si>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</si>
  <si>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</si>
  <si>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</si>
  <si>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</si>
  <si>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</si>
  <si>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</si>
  <si>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</si>
  <si>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</si>
  <si>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</si>
  <si>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</si>
  <si>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</si>
  <si>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</si>
  <si>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</si>
  <si>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</si>
  <si>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</si>
  <si>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</si>
  <si>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</si>
  <si>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</si>
  <si>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</si>
  <si>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</si>
  <si>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</si>
  <si>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</si>
  <si>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</si>
  <si>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</si>
  <si>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</si>
  <si>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</si>
  <si>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</si>
  <si>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</si>
  <si>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</si>
  <si>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</si>
  <si>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</si>
  <si>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</si>
  <si>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</si>
  <si>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</si>
  <si>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</si>
  <si>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</si>
  <si>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</si>
  <si>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</si>
  <si>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</si>
  <si>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</si>
  <si>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</si>
  <si>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</si>
  <si>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</si>
  <si>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</si>
  <si>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</si>
  <si>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</si>
  <si>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</si>
  <si>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</si>
  <si>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</si>
  <si>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</si>
  <si>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</si>
  <si>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</si>
  <si>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</si>
  <si>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</si>
  <si>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</si>
  <si>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</si>
  <si>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</si>
  <si>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</si>
  <si>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</si>
  <si>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</si>
  <si>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</si>
  <si>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</si>
  <si>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</si>
  <si>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</si>
  <si>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</si>
  <si>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</si>
  <si>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</si>
  <si>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</si>
  <si>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</si>
  <si>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</si>
  <si>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</si>
  <si>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</si>
  <si>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</si>
  <si>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</si>
  <si>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</si>
  <si>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</si>
  <si>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</si>
  <si>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</si>
  <si>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</si>
  <si>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</si>
  <si>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</si>
  <si>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</si>
  <si>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</si>
  <si>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</si>
  <si>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</si>
  <si>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</si>
  <si>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</si>
  <si>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</si>
  <si>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</si>
  <si>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</si>
  <si>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</si>
  <si>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</si>
  <si>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</si>
  <si>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</si>
  <si>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</si>
  <si>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</si>
  <si>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</si>
  <si>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</si>
  <si>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</si>
  <si>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</si>
  <si>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</si>
  <si>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</si>
  <si>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</si>
  <si>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</si>
  <si>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</si>
  <si>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</si>
  <si>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</si>
  <si>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</si>
  <si>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</si>
  <si>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</si>
  <si>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</si>
  <si>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</si>
  <si>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</si>
  <si>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</si>
  <si>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</si>
  <si>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</si>
  <si>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</si>
  <si>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</si>
  <si>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</si>
  <si>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</si>
  <si>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</si>
  <si>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</si>
  <si>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</si>
  <si>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</si>
  <si>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</si>
  <si>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</si>
  <si>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</si>
  <si>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</si>
  <si>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</si>
  <si>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</si>
  <si>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</si>
  <si>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</si>
  <si>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</si>
  <si>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</si>
  <si>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</si>
  <si>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</si>
  <si>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</si>
  <si>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</si>
  <si>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</si>
  <si>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</si>
  <si>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</si>
  <si>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</si>
  <si>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</si>
  <si>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</si>
  <si>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</si>
  <si>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</si>
  <si>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</si>
  <si>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</si>
  <si>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</si>
  <si>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</si>
  <si>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</si>
  <si>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</si>
  <si>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</si>
  <si>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</si>
  <si>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</si>
  <si>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</si>
  <si>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</si>
  <si>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</si>
  <si>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</si>
  <si>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</si>
  <si>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</si>
  <si>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</si>
  <si>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</si>
  <si>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</si>
  <si>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</si>
  <si>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</si>
  <si>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</si>
  <si>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</si>
  <si>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</si>
  <si>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</si>
  <si>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</si>
  <si>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</si>
  <si>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</si>
  <si>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</si>
  <si>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</si>
  <si>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</si>
  <si>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</si>
  <si>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</si>
  <si>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</si>
  <si>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</si>
  <si>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</si>
  <si>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</si>
  <si>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</si>
  <si>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</si>
  <si>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</si>
  <si>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</si>
  <si>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</si>
  <si>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</si>
  <si>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</si>
  <si>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</si>
  <si>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</si>
  <si>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</si>
  <si>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</si>
  <si>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</si>
  <si>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</si>
  <si>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</si>
  <si>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</si>
  <si>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</si>
  <si>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</si>
  <si>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</si>
  <si>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</si>
  <si>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</si>
  <si>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</si>
  <si>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</si>
  <si>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</si>
  <si>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</si>
  <si>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</si>
  <si>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</si>
  <si>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</si>
  <si>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</si>
  <si>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</si>
  <si>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</si>
  <si>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</si>
  <si>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</si>
  <si>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</si>
  <si>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</si>
  <si>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</si>
  <si>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</si>
  <si>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</si>
  <si>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</si>
  <si>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</si>
  <si>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</si>
  <si>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</si>
  <si>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</si>
  <si>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</si>
  <si>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</si>
  <si>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</si>
  <si>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</si>
  <si>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</si>
  <si>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</si>
  <si>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</si>
  <si>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</si>
  <si>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</si>
  <si>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</si>
  <si>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</si>
  <si>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</si>
  <si>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</si>
  <si>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</si>
  <si>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</si>
  <si>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</si>
  <si>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</si>
  <si>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</si>
  <si>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</si>
  <si>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</si>
  <si>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</si>
  <si>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</si>
  <si>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</si>
  <si>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</si>
  <si>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</si>
  <si>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</si>
  <si>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</si>
  <si>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</si>
  <si>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</si>
  <si>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</si>
  <si>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</si>
  <si>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</si>
  <si>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</si>
  <si>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</si>
  <si>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</si>
  <si>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</si>
  <si>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</si>
  <si>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</si>
  <si>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</si>
  <si>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</si>
  <si>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</si>
  <si>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</si>
  <si>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</si>
  <si>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</si>
  <si>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</si>
  <si>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</si>
  <si>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</si>
  <si>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</si>
  <si>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</si>
  <si>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</si>
  <si>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</si>
  <si>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</si>
  <si>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</si>
  <si>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</si>
  <si>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</si>
  <si>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</si>
  <si>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</si>
  <si>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</si>
  <si>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</si>
  <si>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</si>
  <si>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</si>
  <si>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</si>
  <si>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</si>
  <si>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</si>
  <si>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</si>
  <si>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</si>
  <si>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</si>
  <si>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</si>
  <si>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</si>
  <si>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</si>
  <si>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</si>
  <si>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</si>
  <si>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</si>
  <si>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</si>
  <si>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</si>
  <si>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</si>
  <si>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</si>
  <si>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</si>
  <si>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</si>
  <si>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</si>
  <si>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</si>
  <si>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</si>
  <si>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</si>
  <si>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</si>
  <si>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</si>
  <si>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</si>
  <si>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</si>
  <si>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</si>
  <si>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</si>
  <si>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</si>
  <si>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</si>
  <si>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</si>
  <si>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</si>
  <si>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</si>
  <si>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</si>
  <si>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</si>
  <si>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</si>
  <si>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</si>
  <si>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</si>
  <si>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</si>
  <si>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</si>
  <si>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</si>
  <si>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</si>
  <si>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</si>
  <si>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</si>
  <si>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</si>
  <si>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</si>
  <si>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</si>
  <si>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</si>
  <si>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</si>
  <si>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</si>
  <si>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</si>
  <si>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</si>
  <si>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</si>
  <si>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</si>
  <si>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</si>
  <si>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</si>
  <si>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</si>
  <si>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</si>
  <si>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</si>
  <si>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</si>
  <si>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</si>
  <si>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</si>
  <si>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</si>
  <si>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</si>
  <si>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</si>
  <si>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</si>
  <si>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</si>
  <si>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</si>
  <si>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</si>
  <si>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</si>
  <si>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</si>
  <si>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</si>
  <si>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</si>
  <si>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</si>
  <si>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</si>
  <si>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</si>
  <si>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</si>
  <si>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</si>
  <si>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</si>
  <si>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</si>
  <si>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</si>
  <si>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</si>
  <si>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</si>
  <si>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</si>
  <si>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</si>
  <si>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</si>
  <si>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</si>
  <si>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</si>
  <si>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</si>
  <si>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</si>
  <si>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</si>
  <si>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</si>
  <si>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</si>
  <si>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</si>
  <si>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</si>
  <si>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</si>
  <si>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</si>
  <si>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</si>
  <si>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</si>
  <si>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</si>
  <si>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</si>
  <si>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</si>
  <si>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</si>
  <si>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</si>
  <si>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</si>
  <si>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</si>
  <si>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</si>
  <si>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</si>
  <si>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</si>
  <si>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</si>
  <si>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</si>
  <si>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</si>
  <si>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</si>
  <si>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</si>
  <si>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</si>
  <si>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</si>
  <si>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</si>
  <si>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</si>
  <si>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</si>
  <si>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</si>
  <si>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</si>
  <si>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</si>
  <si>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</si>
  <si>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</si>
  <si>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</si>
  <si>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</si>
  <si>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</si>
  <si>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</si>
  <si>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</si>
  <si>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</si>
  <si>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</si>
  <si>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</si>
  <si>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</si>
  <si>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</si>
  <si>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</si>
  <si>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</si>
  <si>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</si>
  <si>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</si>
  <si>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</si>
  <si>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</si>
  <si>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</si>
  <si>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</si>
  <si>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</si>
  <si>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</si>
  <si>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</si>
  <si>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</si>
  <si>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</si>
  <si>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</si>
  <si>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</si>
  <si>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</si>
  <si>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</si>
  <si>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</si>
  <si>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</si>
  <si>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</si>
  <si>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</si>
  <si>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</si>
  <si>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</si>
  <si>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</si>
  <si>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</si>
  <si>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</si>
  <si>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</si>
  <si>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</si>
  <si>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</si>
  <si>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</si>
  <si>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</si>
  <si>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</si>
  <si>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</si>
  <si>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</si>
  <si>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</si>
  <si>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</si>
  <si>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</si>
  <si>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</si>
  <si>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</si>
  <si>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</si>
  <si>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</si>
  <si>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</si>
  <si>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</si>
  <si>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</si>
  <si>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</si>
  <si>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</si>
  <si>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</si>
  <si>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</si>
  <si>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</si>
  <si>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</si>
  <si>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</si>
  <si>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</si>
  <si>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</si>
  <si>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</si>
  <si>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</si>
  <si>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</si>
  <si>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</si>
  <si>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</si>
  <si>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</si>
  <si>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</si>
  <si>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</si>
  <si>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</si>
  <si>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</si>
  <si>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</si>
  <si>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</si>
  <si>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</si>
  <si>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</si>
  <si>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</si>
  <si>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</si>
  <si>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</si>
  <si>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</si>
  <si>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</si>
  <si>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</si>
  <si>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</si>
  <si>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</si>
  <si>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</si>
  <si>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</si>
  <si>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</si>
  <si>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</si>
  <si>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</si>
  <si>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</si>
  <si>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</si>
  <si>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</si>
  <si>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</si>
  <si>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</si>
  <si>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</si>
  <si>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</si>
  <si>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</si>
  <si>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</si>
  <si>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</si>
  <si>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</si>
  <si>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</si>
  <si>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</si>
  <si>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</si>
  <si>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</si>
  <si>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</si>
  <si>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</si>
  <si>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</si>
  <si>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</si>
  <si>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</si>
  <si>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</si>
  <si>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</si>
  <si>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</si>
  <si>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</si>
  <si>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</si>
  <si>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</si>
  <si>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</si>
  <si>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</si>
  <si>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</si>
  <si>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</si>
  <si>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</si>
  <si>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</si>
  <si>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</si>
  <si>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</si>
  <si>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</si>
  <si>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</si>
  <si>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</si>
  <si>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</si>
  <si>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</si>
  <si>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</si>
  <si>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</si>
  <si>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</si>
  <si>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</si>
  <si>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</si>
  <si>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</si>
  <si>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</si>
  <si>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</si>
  <si>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</si>
  <si>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</si>
  <si>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</si>
  <si>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</si>
  <si>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</si>
  <si>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</si>
  <si>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</si>
  <si>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</si>
  <si>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</si>
  <si>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</si>
  <si>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</si>
  <si>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</si>
  <si>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</si>
  <si>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</si>
  <si>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</si>
  <si>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</si>
  <si>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</si>
  <si>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</si>
  <si>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</si>
  <si>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</si>
  <si>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</si>
  <si>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</si>
  <si>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</si>
  <si>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</si>
  <si>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</si>
  <si>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</si>
  <si>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</si>
  <si>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</si>
  <si>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</si>
  <si>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</si>
  <si>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</si>
  <si>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</si>
  <si>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</si>
  <si>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</si>
  <si>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</si>
  <si>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</si>
  <si>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</si>
  <si>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</si>
  <si>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</si>
  <si>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</si>
  <si>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</si>
  <si>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</si>
  <si>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</si>
  <si>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</si>
  <si>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</si>
  <si>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</si>
  <si>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</si>
  <si>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</si>
  <si>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</si>
  <si>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</si>
  <si>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</si>
  <si>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</si>
  <si>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</si>
  <si>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</si>
  <si>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</si>
  <si>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</si>
  <si>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</si>
  <si>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</si>
  <si>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</si>
  <si>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</si>
  <si>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</si>
  <si>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</si>
  <si>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</si>
  <si>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</si>
  <si>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</si>
  <si>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</si>
  <si>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</si>
  <si>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</si>
  <si>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</si>
  <si>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</si>
  <si>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</si>
  <si>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</si>
  <si>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</si>
  <si>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</si>
  <si>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</si>
  <si>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</si>
  <si>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</si>
  <si>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</si>
  <si>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</si>
  <si>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</si>
  <si>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</si>
  <si>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</si>
  <si>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</si>
  <si>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</si>
  <si>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</si>
  <si>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</si>
  <si>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</si>
  <si>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</si>
  <si>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</si>
  <si>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</si>
  <si>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</si>
  <si>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</si>
  <si>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</si>
  <si>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</si>
  <si>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</si>
  <si>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</si>
  <si>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</si>
  <si>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</si>
  <si>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</si>
  <si>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</si>
  <si>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</si>
  <si>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</si>
  <si>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</si>
  <si>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</si>
  <si>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</si>
  <si>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</si>
  <si>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</si>
  <si>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</si>
  <si>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</si>
  <si>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</si>
  <si>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</si>
  <si>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</si>
  <si>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</si>
  <si>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</si>
  <si>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</si>
  <si>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</si>
  <si>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</si>
  <si>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</si>
  <si>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</si>
  <si>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</si>
  <si>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</si>
  <si>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</si>
  <si>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</si>
  <si>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</si>
  <si>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</si>
  <si>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</si>
  <si>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</si>
  <si>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</si>
  <si>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</si>
  <si>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</si>
  <si>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</si>
  <si>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</si>
  <si>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</si>
  <si>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</si>
  <si>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</si>
  <si>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</si>
  <si>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</si>
  <si>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</si>
  <si>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</si>
  <si>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</si>
  <si>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</si>
  <si>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</si>
  <si>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</si>
  <si>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</si>
  <si>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</si>
  <si>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</si>
  <si>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</si>
  <si>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</si>
  <si>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</si>
  <si>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</si>
  <si>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</si>
  <si>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</si>
  <si>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</si>
  <si>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</si>
  <si>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</si>
  <si>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</si>
  <si>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</si>
  <si>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</si>
  <si>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</si>
  <si>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</si>
  <si>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</si>
  <si>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</si>
  <si>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</si>
  <si>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</si>
  <si>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</si>
  <si>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</si>
  <si>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</si>
  <si>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</si>
  <si>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</si>
  <si>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</si>
  <si>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</si>
  <si>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</si>
  <si>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</si>
  <si>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</si>
  <si>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</si>
  <si>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</si>
  <si>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</si>
  <si>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</si>
  <si>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</si>
  <si>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</si>
  <si>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</si>
  <si>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</si>
  <si>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</si>
  <si>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</si>
  <si>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</si>
  <si>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</si>
  <si>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</si>
  <si>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</si>
  <si>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</si>
  <si>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</si>
  <si>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</si>
  <si>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</si>
  <si>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</si>
  <si>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</si>
  <si>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</si>
  <si>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</si>
  <si>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</si>
  <si>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</si>
  <si>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</si>
  <si>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</si>
  <si>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</si>
  <si>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</si>
  <si>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</si>
  <si>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</si>
  <si>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</si>
  <si>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</si>
  <si>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</si>
  <si>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</si>
  <si>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</si>
  <si>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</si>
  <si>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</si>
  <si>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</si>
  <si>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</si>
  <si>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</si>
  <si>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</si>
  <si>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</si>
  <si>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</si>
  <si>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</si>
  <si>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</si>
  <si>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</si>
  <si>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</si>
  <si>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</si>
  <si>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</si>
  <si>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</si>
  <si>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</si>
  <si>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</si>
  <si>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</si>
  <si>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</si>
  <si>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</si>
  <si>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</si>
  <si>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</si>
  <si>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</si>
  <si>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</si>
  <si>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</si>
  <si>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</si>
  <si>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</si>
  <si>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</si>
  <si>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</si>
  <si>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</si>
  <si>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</si>
  <si>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</si>
  <si>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</si>
  <si>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</si>
  <si>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</si>
  <si>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</si>
  <si>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</si>
  <si>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</si>
  <si>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</si>
  <si>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</si>
  <si>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</si>
  <si>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</si>
  <si>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</si>
  <si>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</si>
  <si>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</si>
  <si>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</si>
  <si>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</si>
  <si>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</si>
  <si>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</si>
  <si>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</si>
  <si>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</si>
  <si>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</si>
  <si>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</si>
  <si>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</si>
  <si>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</si>
  <si>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</si>
  <si>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</si>
  <si>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</si>
  <si>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</si>
  <si>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</si>
  <si>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</si>
  <si>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</si>
  <si>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</si>
  <si>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</si>
  <si>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</si>
  <si>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</si>
  <si>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</si>
  <si>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</si>
  <si>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</si>
  <si>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</si>
  <si>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</si>
  <si>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</si>
  <si>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</si>
  <si>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</si>
  <si>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</si>
  <si>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</si>
  <si>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</si>
  <si>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</si>
  <si>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</si>
  <si>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</si>
  <si>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</si>
  <si>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</si>
  <si>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</si>
  <si>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</si>
  <si>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</si>
  <si>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</si>
  <si>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</si>
  <si>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</si>
  <si>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</si>
  <si>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</si>
  <si>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</si>
  <si>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</si>
  <si>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</si>
  <si>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</si>
  <si>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</si>
  <si>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</si>
  <si>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</si>
  <si>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</si>
  <si>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</si>
  <si>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</si>
  <si>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</si>
  <si>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</si>
  <si>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</si>
  <si>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</si>
  <si>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</si>
  <si>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</si>
  <si>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</si>
  <si>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</si>
  <si>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</si>
  <si>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</si>
  <si>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</si>
  <si>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</si>
  <si>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</si>
  <si>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</si>
  <si>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</si>
  <si>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</si>
  <si>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</si>
  <si>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</si>
  <si>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</si>
  <si>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</si>
  <si>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</si>
  <si>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</si>
  <si>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</si>
  <si>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</si>
  <si>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</si>
  <si>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</si>
  <si>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</si>
  <si>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</si>
  <si>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</si>
  <si>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</si>
  <si>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</si>
  <si>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</si>
  <si>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</si>
  <si>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</si>
  <si>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</si>
  <si>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</si>
  <si>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</si>
  <si>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</si>
  <si>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</si>
  <si>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</si>
  <si>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</si>
  <si>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</si>
  <si>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</si>
  <si>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</si>
  <si>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</si>
  <si>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</si>
  <si>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</si>
  <si>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</si>
  <si>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</si>
  <si>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</si>
  <si>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</si>
  <si>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</si>
  <si>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</si>
  <si>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</si>
  <si>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</si>
  <si>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</si>
  <si>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</si>
  <si>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</si>
  <si>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</si>
  <si>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</si>
  <si>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</si>
  <si>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</si>
  <si>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</si>
  <si>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</si>
  <si>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</si>
  <si>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</si>
  <si>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</si>
  <si>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</si>
  <si>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</si>
  <si>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</si>
  <si>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</si>
  <si>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</si>
  <si>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</si>
  <si>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</si>
  <si>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</si>
  <si>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</si>
  <si>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</si>
  <si>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</si>
  <si>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</si>
  <si>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</si>
  <si>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</si>
  <si>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</si>
  <si>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</si>
  <si>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</si>
  <si>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</si>
  <si>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</si>
  <si>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</si>
  <si>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</si>
  <si>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</si>
  <si>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</si>
  <si>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</si>
  <si>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</si>
  <si>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</si>
  <si>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</si>
  <si>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</si>
  <si>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</si>
  <si>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</si>
  <si>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</si>
  <si>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</si>
  <si>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</si>
  <si>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</si>
  <si>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</si>
  <si>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</si>
  <si>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</si>
  <si>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</si>
  <si>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</si>
  <si>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</si>
  <si>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</si>
  <si>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</si>
  <si>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</si>
  <si>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</si>
  <si>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</si>
  <si>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</si>
  <si>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</si>
  <si>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</si>
  <si>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</si>
  <si>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</si>
  <si>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</si>
  <si>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</si>
  <si>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</si>
  <si>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</si>
  <si>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</si>
  <si>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</si>
  <si>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</si>
  <si>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</si>
  <si>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</si>
  <si>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</si>
  <si>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</si>
  <si>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</si>
  <si>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</si>
  <si>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</si>
  <si>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</si>
  <si>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</si>
  <si>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</si>
  <si>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</si>
  <si>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</si>
  <si>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</si>
  <si>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</si>
  <si>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</si>
  <si>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</si>
  <si>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</si>
  <si>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</si>
  <si>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</si>
  <si>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</si>
  <si>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</si>
  <si>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</si>
  <si>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</si>
  <si>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</si>
  <si>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</si>
  <si>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</si>
  <si>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</si>
  <si>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</si>
  <si>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</si>
  <si>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</si>
  <si>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</si>
  <si>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</si>
  <si>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</si>
  <si>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</si>
  <si>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</si>
  <si>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</si>
  <si>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</si>
  <si>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</si>
  <si>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</si>
  <si>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</si>
  <si>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</si>
  <si>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</si>
  <si>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</si>
  <si>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</si>
  <si>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</si>
  <si>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</si>
  <si>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</si>
  <si>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</si>
  <si>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</si>
  <si>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</si>
  <si>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</si>
  <si>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</si>
  <si>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</si>
  <si>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</si>
  <si>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</si>
  <si>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</si>
  <si>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</si>
  <si>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</si>
  <si>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</si>
  <si>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</si>
  <si>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</si>
  <si>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</si>
  <si>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</si>
  <si>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</si>
  <si>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</si>
  <si>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</si>
  <si>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</si>
  <si>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</si>
  <si>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</si>
  <si>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</si>
  <si>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</si>
  <si>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</si>
  <si>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</si>
  <si>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</si>
  <si>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</si>
  <si>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</si>
  <si>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</si>
  <si>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</si>
  <si>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</si>
  <si>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</si>
  <si>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</si>
  <si>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</si>
  <si>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</si>
  <si>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</si>
  <si>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</si>
  <si>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</si>
  <si>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</si>
  <si>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</si>
  <si>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</si>
  <si>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</si>
  <si>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</si>
  <si>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</si>
  <si>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</si>
  <si>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</si>
  <si>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</si>
  <si>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</si>
  <si>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</si>
  <si>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</si>
  <si>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</si>
  <si>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</si>
  <si>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</si>
  <si>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</si>
  <si>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</si>
  <si>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</si>
  <si>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</si>
  <si>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</si>
  <si>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</si>
  <si>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</si>
  <si>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</si>
  <si>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</si>
  <si>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</si>
  <si>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</si>
  <si>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</si>
  <si>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</si>
  <si>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</si>
  <si>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</si>
  <si>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</si>
  <si>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</si>
  <si>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</si>
  <si>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</si>
  <si>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</si>
  <si>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</si>
  <si>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</si>
  <si>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</si>
  <si>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</si>
  <si>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</si>
  <si>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</si>
  <si>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</si>
  <si>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</si>
  <si>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</si>
  <si>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</si>
  <si>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</si>
  <si>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</si>
  <si>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</si>
  <si>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</si>
  <si>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</si>
  <si>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</si>
  <si>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</si>
  <si>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</si>
  <si>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</si>
  <si>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</si>
  <si>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</si>
  <si>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</si>
  <si>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</si>
  <si>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</si>
  <si>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</si>
  <si>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</si>
  <si>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</si>
  <si>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</si>
  <si>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</si>
  <si>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</si>
  <si>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</si>
  <si>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</si>
  <si>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</si>
  <si>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</si>
  <si>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</si>
  <si>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</si>
  <si>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</si>
  <si>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</si>
  <si>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</si>
  <si>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</si>
  <si>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</si>
  <si>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</si>
  <si>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</si>
  <si>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</si>
  <si>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</si>
  <si>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</si>
  <si>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</si>
  <si>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</si>
  <si>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</si>
  <si>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</si>
  <si>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</si>
  <si>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</si>
  <si>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</si>
  <si>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</si>
  <si>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</si>
  <si>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</si>
  <si>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</si>
  <si>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</si>
  <si>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</si>
  <si>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</si>
  <si>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</si>
  <si>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</si>
  <si>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</si>
  <si>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</si>
  <si>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</si>
  <si>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</si>
  <si>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</si>
  <si>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</si>
  <si>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</si>
  <si>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</si>
  <si>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</si>
  <si>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</si>
  <si>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</si>
  <si>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</si>
  <si>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</si>
  <si>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</si>
  <si>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</si>
  <si>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</si>
  <si>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</si>
  <si>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</si>
  <si>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</si>
  <si>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</si>
  <si>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</si>
  <si>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</si>
  <si>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</si>
  <si>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</si>
  <si>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</si>
  <si>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</si>
  <si>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</si>
  <si>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</si>
  <si>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</si>
  <si>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</si>
  <si>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</si>
  <si>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</si>
  <si>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</si>
  <si>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</si>
  <si>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</si>
  <si>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</si>
  <si>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</si>
  <si>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</si>
  <si>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</si>
  <si>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</si>
  <si>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</si>
  <si>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</si>
  <si>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</si>
  <si>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</si>
  <si>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</si>
  <si>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</si>
  <si>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</si>
  <si>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</si>
  <si>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</si>
  <si>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</si>
  <si>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</si>
  <si>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</si>
  <si>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</si>
  <si>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</si>
  <si>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</si>
  <si>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</si>
  <si>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</si>
  <si>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</si>
  <si>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</si>
  <si>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</si>
  <si>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</si>
  <si>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</si>
  <si>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</si>
  <si>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</si>
  <si>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</si>
  <si>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</si>
  <si>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</si>
  <si>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</si>
  <si>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</si>
  <si>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</si>
  <si>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</si>
  <si>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</si>
  <si>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</si>
  <si>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</si>
  <si>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</si>
  <si>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</si>
  <si>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</si>
  <si>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</si>
  <si>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</si>
  <si>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</si>
  <si>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</si>
  <si>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</si>
  <si>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</si>
  <si>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</si>
  <si>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</si>
  <si>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</si>
  <si>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</si>
  <si>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</si>
  <si>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</si>
  <si>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</si>
  <si>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</si>
  <si>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</si>
  <si>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</si>
  <si>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</si>
  <si>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</si>
  <si>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</si>
  <si>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</si>
  <si>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</si>
  <si>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</si>
  <si>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</si>
  <si>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</si>
  <si>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</si>
  <si>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</si>
  <si>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</si>
  <si>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</si>
  <si>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</si>
  <si>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</si>
  <si>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</si>
  <si>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</si>
  <si>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</si>
  <si>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</si>
  <si>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</si>
  <si>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</si>
  <si>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</si>
  <si>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</si>
  <si>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</si>
  <si>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</si>
  <si>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</si>
  <si>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</si>
  <si>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</si>
  <si>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</si>
  <si>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</si>
  <si>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</si>
  <si>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</si>
  <si>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</si>
  <si>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</si>
  <si>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</si>
  <si>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</si>
  <si>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</si>
  <si>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</si>
  <si>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</si>
  <si>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</si>
  <si>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</si>
  <si>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</si>
  <si>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</si>
  <si>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</si>
  <si>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</si>
  <si>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</si>
  <si>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</si>
  <si>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</si>
  <si>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</si>
  <si>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</si>
  <si>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</si>
  <si>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</si>
  <si>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</si>
  <si>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</si>
  <si>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</si>
  <si>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</si>
  <si>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</si>
  <si>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</si>
  <si>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</si>
  <si>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</si>
  <si>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</si>
  <si>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</si>
  <si>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</si>
  <si>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</si>
  <si>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</si>
  <si>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</si>
  <si>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</si>
  <si>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</si>
  <si>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</si>
  <si>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</si>
  <si>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</si>
  <si>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</si>
  <si>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</si>
  <si>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</si>
  <si>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</si>
  <si>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</si>
  <si>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</si>
  <si>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</si>
  <si>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</si>
  <si>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</si>
  <si>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</si>
  <si>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</si>
  <si>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</si>
  <si>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</si>
  <si>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</si>
  <si>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</si>
  <si>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</si>
  <si>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</si>
  <si>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</si>
  <si>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</si>
  <si>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</si>
  <si>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</si>
  <si>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</si>
  <si>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</si>
  <si>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</si>
  <si>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</si>
  <si>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</si>
  <si>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</si>
  <si>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</si>
  <si>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</si>
  <si>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</si>
  <si>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</si>
  <si>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</si>
  <si>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</si>
  <si>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</si>
  <si>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</si>
  <si>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</si>
  <si>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</si>
  <si>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</si>
  <si>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</si>
  <si>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</si>
  <si>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</si>
  <si>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</si>
  <si>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</si>
  <si>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</si>
  <si>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</si>
  <si>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</si>
  <si>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</si>
  <si>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</si>
  <si>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</si>
  <si>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</si>
  <si>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</si>
  <si>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</si>
  <si>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</si>
  <si>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</si>
  <si>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</si>
  <si>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</si>
  <si>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</si>
  <si>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</si>
  <si>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</si>
  <si>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</si>
  <si>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</si>
  <si>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</si>
  <si>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</si>
  <si>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</si>
  <si>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</si>
  <si>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</si>
  <si>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</si>
  <si>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</si>
  <si>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</si>
  <si>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</si>
  <si>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</si>
  <si>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</si>
  <si>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</si>
  <si>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</si>
  <si>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</si>
  <si>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</si>
  <si>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</si>
  <si>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</si>
  <si>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</si>
  <si>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</si>
  <si>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</si>
  <si>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</si>
  <si>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</si>
  <si>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</si>
  <si>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</si>
  <si>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</si>
  <si>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</si>
  <si>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</si>
  <si>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</si>
  <si>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</si>
  <si>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</si>
  <si>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</si>
  <si>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</si>
  <si>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</si>
  <si>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</si>
  <si>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</si>
  <si>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</si>
  <si>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</si>
  <si>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</si>
  <si>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</si>
  <si>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</si>
  <si>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</si>
  <si>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</si>
  <si>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</si>
  <si>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</si>
  <si>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</si>
  <si>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</si>
  <si>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</si>
  <si>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</si>
  <si>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</si>
  <si>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</si>
  <si>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</si>
  <si>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</si>
  <si>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</si>
  <si>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</si>
  <si>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</si>
  <si>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</si>
  <si>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</si>
  <si>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</si>
  <si>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</si>
  <si>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</si>
  <si>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</si>
  <si>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</si>
  <si>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</si>
  <si>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</si>
  <si>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</si>
  <si>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</si>
  <si>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</si>
  <si>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</si>
  <si>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</si>
  <si>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</si>
  <si>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</si>
  <si>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</si>
  <si>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</si>
  <si>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</si>
  <si>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</si>
  <si>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</si>
  <si>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</si>
  <si>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</si>
  <si>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</si>
  <si>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</si>
  <si>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</si>
  <si>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</si>
  <si>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</si>
  <si>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</si>
  <si>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</si>
  <si>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</si>
  <si>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</si>
  <si>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</si>
  <si>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</si>
  <si>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</si>
  <si>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</si>
  <si>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</si>
  <si>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</si>
  <si>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</si>
  <si>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</si>
  <si>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</si>
  <si>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</si>
  <si>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</si>
  <si>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</si>
  <si>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</si>
  <si>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</si>
  <si>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</si>
  <si>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</si>
  <si>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</si>
  <si>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</si>
  <si>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</si>
  <si>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</si>
  <si>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</si>
  <si>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</si>
  <si>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</si>
  <si>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</si>
  <si>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</si>
  <si>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</si>
  <si>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</si>
  <si>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</si>
  <si>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</si>
  <si>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</si>
  <si>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</si>
  <si>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</si>
  <si>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</si>
  <si>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</si>
  <si>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</si>
  <si>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</si>
  <si>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</si>
  <si>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</si>
  <si>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</si>
  <si>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</si>
  <si>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</si>
  <si>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</si>
  <si>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</si>
  <si>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</si>
  <si>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</si>
  <si>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</si>
  <si>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</si>
  <si>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</si>
  <si>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</si>
  <si>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</si>
  <si>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</si>
  <si>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</si>
  <si>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</si>
  <si>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</si>
  <si>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</si>
  <si>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</si>
  <si>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</si>
  <si>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</si>
  <si>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</si>
  <si>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</si>
  <si>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</si>
  <si>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</si>
  <si>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</si>
  <si>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</si>
  <si>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</si>
  <si>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</si>
  <si>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</si>
  <si>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</si>
  <si>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</si>
  <si>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</si>
  <si>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</si>
  <si>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</si>
  <si>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</si>
  <si>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</si>
  <si>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</si>
  <si>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</si>
  <si>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</si>
  <si>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</si>
  <si>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</si>
  <si>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</si>
  <si>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</si>
  <si>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</si>
  <si>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</si>
  <si>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</si>
  <si>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</si>
  <si>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</si>
  <si>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</si>
  <si>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</si>
  <si>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</si>
  <si>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</si>
  <si>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</si>
  <si>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</si>
  <si>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</si>
  <si>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</si>
  <si>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</si>
  <si>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</si>
  <si>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</si>
  <si>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</si>
  <si>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</si>
  <si>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</si>
  <si>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</si>
  <si>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</si>
  <si>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</si>
  <si>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</si>
  <si>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</si>
  <si>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</si>
  <si>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</si>
  <si>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</si>
  <si>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</si>
  <si>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</si>
  <si>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</si>
  <si>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</si>
  <si>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</si>
  <si>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</si>
  <si>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</si>
  <si>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</si>
  <si>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</si>
  <si>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</si>
  <si>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</si>
  <si>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</si>
  <si>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</si>
  <si>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</si>
  <si>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</si>
  <si>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</si>
  <si>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</si>
  <si>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</si>
  <si>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</si>
  <si>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</si>
  <si>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</si>
  <si>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</si>
  <si>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</si>
  <si>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</si>
  <si>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</si>
  <si>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</si>
  <si>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</si>
  <si>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</si>
  <si>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</si>
  <si>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</si>
  <si>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</si>
  <si>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</si>
  <si>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</si>
  <si>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</si>
  <si>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</si>
  <si>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</si>
  <si>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</si>
  <si>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</si>
  <si>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</si>
  <si>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</si>
  <si>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</si>
  <si>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</si>
  <si>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</si>
  <si>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</si>
  <si>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</si>
  <si>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</si>
  <si>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</si>
  <si>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</si>
  <si>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</si>
  <si>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</si>
  <si>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</si>
  <si>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</si>
  <si>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</si>
  <si>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</si>
  <si>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</si>
  <si>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</si>
  <si>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</si>
  <si>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</si>
  <si>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</si>
  <si>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</si>
  <si>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</si>
  <si>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</si>
  <si>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</si>
  <si>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</si>
  <si>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</si>
  <si>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</si>
  <si>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</si>
  <si>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</si>
  <si>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</si>
  <si>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</si>
  <si>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</si>
  <si>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</si>
  <si>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</si>
  <si>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</si>
  <si>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</si>
  <si>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</si>
  <si>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</si>
  <si>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</si>
  <si>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</si>
  <si>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</si>
  <si>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</si>
  <si>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</si>
  <si>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</si>
  <si>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</si>
  <si>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</si>
  <si>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</si>
  <si>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</si>
  <si>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</si>
  <si>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</si>
  <si>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</si>
  <si>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</si>
  <si>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</si>
  <si>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</si>
  <si>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</si>
  <si>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</si>
  <si>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</si>
  <si>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</si>
  <si>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</si>
  <si>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</si>
  <si>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</si>
  <si>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</si>
  <si>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</si>
  <si>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</si>
  <si>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</si>
  <si>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</si>
  <si>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</si>
  <si>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</si>
  <si>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</si>
  <si>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</si>
  <si>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</si>
  <si>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</si>
  <si>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</si>
  <si>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</si>
  <si>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</si>
  <si>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</si>
  <si>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</si>
  <si>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</si>
  <si>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</si>
  <si>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</si>
  <si>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</si>
  <si>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</si>
  <si>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</si>
  <si>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</si>
  <si>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</si>
  <si>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</si>
  <si>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</si>
  <si>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</si>
  <si>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</si>
  <si>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</si>
  <si>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</si>
  <si>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</si>
  <si>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</si>
  <si>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</si>
  <si>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</si>
  <si>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</si>
  <si>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</si>
  <si>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</si>
  <si>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</si>
  <si>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</si>
  <si>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</si>
  <si>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</si>
  <si>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</si>
  <si>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</si>
  <si>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</si>
  <si>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</si>
  <si>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</si>
  <si>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</si>
  <si>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</si>
  <si>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</si>
  <si>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</si>
  <si>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</si>
  <si>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</si>
  <si>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</si>
  <si>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</si>
  <si>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</si>
  <si>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</si>
  <si>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</si>
  <si>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</si>
  <si>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</si>
  <si>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</si>
  <si>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</si>
  <si>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</si>
  <si>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</si>
  <si>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</si>
  <si>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</si>
  <si>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</si>
  <si>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</si>
  <si>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</si>
  <si>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</si>
  <si>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</si>
  <si>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</si>
  <si>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</si>
  <si>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</si>
  <si>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</si>
  <si>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</si>
  <si>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</si>
  <si>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</si>
  <si>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</si>
  <si>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</si>
  <si>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</si>
  <si>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</si>
  <si>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</si>
  <si>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</si>
  <si>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</si>
  <si>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</si>
  <si>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</si>
  <si>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</si>
  <si>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</si>
  <si>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</si>
  <si>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</si>
  <si>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</si>
  <si>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</si>
  <si>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</si>
  <si>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</si>
  <si>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</si>
  <si>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</si>
  <si>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</si>
  <si>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</si>
  <si>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</si>
  <si>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</si>
  <si>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</si>
  <si>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</si>
  <si>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</si>
  <si>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</si>
  <si>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</si>
  <si>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</si>
  <si>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</si>
  <si>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</si>
  <si>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</si>
  <si>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</si>
  <si>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</si>
  <si>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</si>
  <si>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</si>
  <si>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</si>
  <si>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</si>
  <si>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</si>
  <si>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</si>
  <si>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</si>
  <si>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</si>
  <si>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</si>
  <si>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</si>
  <si>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</si>
  <si>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</si>
  <si>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</si>
  <si>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</si>
  <si>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</si>
  <si>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</si>
  <si>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</si>
  <si>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</si>
  <si>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</si>
  <si>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</si>
  <si>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</si>
  <si>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</si>
  <si>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</si>
  <si>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</si>
  <si>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</si>
  <si>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</si>
  <si>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</si>
  <si>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</si>
  <si>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</si>
  <si>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</si>
  <si>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</si>
  <si>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</si>
  <si>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</si>
  <si>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</si>
  <si>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</si>
  <si>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</si>
  <si>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</si>
  <si>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</si>
  <si>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</si>
  <si>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</si>
  <si>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</si>
  <si>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</si>
  <si>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</si>
  <si>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</si>
  <si>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</si>
  <si>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</si>
  <si>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</si>
  <si>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</si>
  <si>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</si>
  <si>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</si>
  <si>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</si>
  <si>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</si>
  <si>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</si>
  <si>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</si>
  <si>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</si>
  <si>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</si>
  <si>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</si>
  <si>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</si>
  <si>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</si>
  <si>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</si>
  <si>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</si>
  <si>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</si>
  <si>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</si>
  <si>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</si>
  <si>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</si>
  <si>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</si>
  <si>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</si>
  <si>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</si>
  <si>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</si>
  <si>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</si>
  <si>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</si>
  <si>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</si>
  <si>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</si>
  <si>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</si>
  <si>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</si>
  <si>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</si>
  <si>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</si>
  <si>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</si>
  <si>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</si>
  <si>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</si>
  <si>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</si>
  <si>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</si>
  <si>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</si>
  <si>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</si>
  <si>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</si>
  <si>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</si>
  <si>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</si>
  <si>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</si>
  <si>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</si>
  <si>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</si>
  <si>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</si>
  <si>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</si>
  <si>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</si>
  <si>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</si>
  <si>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</si>
  <si>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</si>
  <si>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</si>
  <si>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</si>
  <si>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</si>
  <si>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</si>
  <si>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</si>
  <si>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</si>
  <si>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</si>
  <si>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</si>
  <si>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</si>
  <si>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</si>
  <si>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</si>
  <si>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</si>
  <si>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</si>
  <si>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</si>
  <si>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</si>
  <si>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</si>
  <si>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</si>
  <si>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</si>
  <si>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</si>
  <si>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</si>
  <si>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</si>
  <si>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</si>
  <si>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</si>
  <si>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</si>
  <si>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</si>
  <si>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</si>
  <si>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</si>
  <si>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</si>
  <si>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</si>
  <si>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</si>
  <si>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</si>
  <si>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</si>
  <si>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</si>
  <si>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</si>
  <si>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</si>
  <si>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</si>
  <si>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</si>
  <si>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</si>
  <si>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</si>
  <si>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</si>
  <si>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</si>
  <si>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</si>
  <si>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</si>
  <si>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</si>
  <si>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</si>
  <si>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</si>
  <si>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</si>
  <si>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</si>
  <si>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</si>
  <si>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</si>
  <si>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</si>
  <si>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</si>
  <si>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</si>
  <si>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</si>
  <si>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</si>
  <si>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</si>
  <si>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</si>
  <si>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</si>
  <si>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</si>
  <si>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</si>
  <si>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</si>
  <si>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</si>
  <si>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</si>
  <si>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</si>
  <si>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</si>
  <si>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</si>
  <si>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</si>
  <si>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</si>
  <si>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</si>
  <si>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</si>
  <si>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</si>
  <si>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</si>
  <si>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</si>
  <si>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</si>
  <si>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</si>
  <si>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</si>
  <si>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</si>
  <si>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</si>
  <si>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</si>
  <si>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</si>
  <si>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</si>
  <si>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</si>
  <si>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</si>
  <si>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</si>
  <si>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</si>
  <si>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</si>
  <si>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</si>
  <si>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</si>
  <si>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</si>
  <si>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</si>
  <si>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</si>
  <si>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</si>
  <si>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</si>
  <si>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</si>
  <si>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</si>
  <si>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</si>
  <si>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</si>
  <si>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</si>
  <si>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</si>
  <si>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</si>
  <si>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</si>
  <si>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</si>
  <si>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</si>
  <si>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</si>
  <si>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</si>
  <si>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</si>
  <si>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</si>
  <si>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</si>
  <si>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</si>
  <si>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</si>
  <si>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</si>
  <si>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</si>
  <si>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</si>
  <si>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</si>
  <si>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</si>
  <si>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</si>
  <si>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</si>
  <si>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</si>
  <si>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</si>
  <si>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</si>
  <si>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</si>
  <si>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</si>
  <si>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</si>
  <si>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</si>
  <si>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</si>
  <si>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</si>
  <si>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</si>
  <si>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</si>
  <si>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</si>
  <si>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</si>
  <si>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</si>
  <si>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</si>
  <si>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</si>
  <si>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</si>
  <si>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</si>
  <si>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</si>
  <si>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</si>
  <si>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</si>
  <si>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</si>
  <si>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</si>
  <si>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</si>
  <si>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</si>
  <si>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</si>
  <si>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</si>
  <si>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</si>
  <si>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</si>
  <si>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</si>
  <si>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</si>
  <si>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</si>
  <si>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</si>
  <si>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</si>
  <si>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</si>
  <si>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</si>
  <si>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</si>
  <si>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</si>
  <si>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</si>
  <si>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</si>
  <si>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</si>
  <si>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</si>
  <si>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</si>
  <si>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</si>
  <si>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</si>
  <si>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</si>
  <si>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</si>
  <si>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</si>
  <si>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</si>
  <si>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</si>
  <si>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</si>
  <si>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</si>
  <si>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</si>
  <si>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</si>
  <si>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</si>
  <si>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</si>
  <si>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</si>
  <si>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</si>
  <si>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</si>
  <si>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</si>
  <si>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</si>
  <si>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</si>
  <si>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</si>
  <si>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</si>
  <si>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</si>
  <si>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</si>
  <si>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</si>
  <si>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</si>
  <si>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</si>
  <si>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</si>
  <si>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</si>
  <si>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</si>
  <si>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</si>
  <si>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</si>
  <si>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</si>
  <si>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</si>
  <si>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</si>
  <si>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</si>
  <si>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</si>
  <si>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</si>
  <si>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</si>
  <si>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</si>
  <si>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</si>
  <si>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</si>
  <si>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</si>
  <si>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</si>
  <si>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</si>
  <si>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</si>
  <si>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</si>
  <si>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</si>
  <si>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</si>
  <si>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</si>
  <si>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</si>
  <si>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</si>
  <si>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</si>
  <si>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</si>
  <si>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</si>
  <si>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</si>
  <si>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</si>
  <si>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</si>
  <si>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</si>
  <si>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</si>
  <si>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</si>
  <si>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</si>
  <si>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</si>
  <si>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</si>
  <si>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</si>
  <si>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</si>
  <si>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</si>
  <si>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</si>
  <si>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</si>
  <si>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</si>
  <si>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</si>
  <si>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</si>
  <si>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</si>
  <si>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</si>
  <si>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</si>
  <si>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</si>
  <si>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</si>
  <si>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</si>
  <si>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</si>
  <si>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</si>
  <si>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</si>
  <si>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</si>
  <si>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</si>
  <si>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</si>
  <si>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</si>
  <si>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</si>
  <si>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</si>
  <si>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</si>
  <si>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</si>
  <si>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</si>
  <si>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</si>
  <si>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</si>
  <si>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</si>
  <si>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</si>
  <si>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</si>
  <si>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</si>
  <si>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</si>
  <si>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</si>
  <si>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</si>
  <si>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</si>
  <si>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</si>
  <si>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</si>
  <si>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</si>
  <si>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</si>
  <si>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</si>
  <si>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</si>
  <si>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</si>
  <si>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</si>
  <si>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</si>
  <si>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</si>
  <si>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</si>
  <si>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</si>
  <si>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</si>
  <si>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</si>
  <si>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</si>
  <si>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</si>
  <si>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</si>
  <si>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</si>
  <si>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</si>
  <si>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</si>
  <si>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</si>
  <si>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</si>
  <si>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</si>
  <si>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</si>
  <si>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</si>
  <si>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</si>
  <si>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</si>
  <si>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</si>
  <si>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</si>
  <si>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</si>
  <si>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</si>
  <si>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</si>
  <si>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</si>
  <si>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</si>
  <si>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</si>
  <si>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</si>
  <si>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</si>
  <si>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</si>
  <si>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</si>
  <si>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</si>
  <si>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</si>
  <si>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</si>
  <si>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</si>
  <si>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</si>
  <si>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</si>
  <si>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</si>
  <si>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</si>
  <si>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</si>
  <si>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</si>
  <si>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</si>
  <si>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</si>
  <si>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</si>
  <si>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</si>
  <si>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</si>
  <si>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</si>
  <si>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</si>
  <si>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</si>
  <si>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</si>
  <si>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</si>
  <si>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</si>
  <si>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</si>
  <si>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</si>
  <si>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</si>
  <si>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</si>
  <si>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</si>
  <si>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</si>
  <si>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</si>
  <si>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</si>
  <si>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</si>
  <si>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</si>
  <si>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</si>
  <si>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</si>
  <si>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</si>
  <si>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</si>
  <si>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</si>
  <si>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</si>
  <si>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</si>
  <si>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</si>
  <si>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</si>
  <si>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</si>
  <si>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</si>
  <si>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</si>
  <si>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</si>
  <si>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</si>
  <si>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</si>
  <si>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</si>
  <si>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</si>
  <si>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</si>
  <si>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</si>
  <si>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</si>
  <si>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</si>
  <si>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</si>
  <si>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</si>
  <si>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</si>
  <si>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</si>
  <si>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</si>
  <si>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</si>
  <si>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</si>
  <si>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</si>
  <si>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</si>
  <si>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</si>
  <si>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</si>
  <si>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</si>
  <si>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</si>
  <si>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</si>
  <si>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</si>
  <si>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</si>
  <si>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</si>
  <si>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</si>
  <si>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</si>
  <si>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</si>
  <si>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</si>
  <si>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</si>
  <si>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</si>
  <si>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</si>
  <si>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</si>
  <si>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</si>
  <si>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</si>
  <si>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</si>
  <si>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</si>
  <si>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</si>
  <si>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</si>
  <si>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</si>
  <si>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</si>
  <si>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</si>
  <si>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</si>
  <si>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</si>
  <si>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</si>
  <si>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</si>
  <si>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</si>
  <si>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</si>
  <si>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</si>
  <si>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</si>
  <si>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</si>
  <si>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</si>
  <si>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</si>
  <si>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</si>
  <si>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</si>
  <si>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</si>
  <si>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</si>
  <si>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</si>
  <si>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</si>
  <si>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</si>
  <si>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</si>
  <si>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</si>
  <si>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</si>
  <si>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</si>
  <si>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</si>
  <si>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</si>
  <si>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</si>
  <si>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</si>
  <si>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</si>
  <si>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</si>
  <si>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</si>
  <si>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</si>
  <si>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</si>
  <si>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</si>
  <si>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</si>
  <si>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</si>
  <si>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</si>
  <si>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</si>
  <si>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</si>
  <si>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</si>
  <si>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</si>
  <si>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</si>
  <si>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</si>
  <si>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</si>
  <si>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</si>
  <si>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</si>
  <si>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</si>
  <si>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</si>
  <si>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</si>
  <si>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</si>
  <si>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</si>
  <si>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</si>
  <si>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</si>
  <si>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</si>
  <si>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</si>
  <si>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</si>
  <si>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</si>
  <si>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</si>
  <si>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</si>
  <si>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</si>
  <si>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</si>
  <si>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</si>
  <si>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</si>
  <si>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</si>
  <si>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</si>
  <si>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</si>
  <si>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</si>
  <si>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</si>
  <si>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</si>
  <si>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</si>
  <si>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</si>
  <si>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</si>
  <si>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</si>
  <si>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</si>
  <si>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</si>
  <si>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</si>
  <si>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</si>
  <si>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</si>
  <si>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</si>
  <si>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</si>
  <si>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</si>
  <si>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</si>
  <si>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</si>
  <si>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</si>
  <si>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</si>
  <si>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</si>
  <si>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</si>
  <si>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</si>
  <si>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</si>
  <si>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</si>
  <si>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</si>
  <si>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</si>
  <si>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</si>
  <si>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</si>
  <si>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</si>
  <si>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</si>
  <si>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</si>
  <si>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</si>
  <si>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</si>
  <si>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</si>
  <si>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</si>
  <si>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</si>
  <si>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</si>
  <si>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</si>
  <si>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</si>
  <si>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</si>
  <si>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</si>
  <si>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</si>
  <si>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</si>
  <si>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</si>
  <si>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</si>
  <si>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</si>
  <si>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</si>
  <si>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</si>
  <si>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</si>
  <si>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</si>
  <si>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</si>
  <si>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</si>
  <si>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</si>
  <si>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</si>
  <si>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</si>
  <si>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</si>
  <si>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</si>
  <si>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</si>
  <si>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</si>
  <si>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</si>
  <si>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</si>
  <si>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</si>
  <si>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</si>
  <si>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</si>
  <si>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</si>
  <si>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</si>
  <si>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</si>
  <si>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</si>
  <si>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</si>
  <si>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</si>
  <si>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</si>
  <si>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</si>
  <si>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</si>
  <si>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</si>
  <si>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</si>
  <si>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</si>
  <si>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</si>
  <si>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</si>
  <si>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</si>
  <si>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</si>
  <si>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</si>
  <si>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</si>
  <si>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</si>
  <si>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</si>
  <si>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</si>
  <si>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</si>
  <si>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</si>
  <si>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</si>
  <si>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</si>
  <si>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</si>
  <si>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</si>
  <si>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</si>
  <si>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</si>
  <si>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</si>
  <si>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</si>
  <si>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</si>
  <si>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</si>
  <si>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</si>
  <si>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</si>
  <si>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</si>
  <si>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</si>
  <si>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</si>
  <si>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</si>
  <si>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</si>
  <si>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</si>
  <si>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</si>
  <si>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</si>
  <si>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</si>
  <si>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</si>
  <si>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</si>
  <si>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</si>
  <si>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</si>
  <si>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</si>
  <si>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</si>
  <si>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</si>
  <si>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</si>
  <si>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</si>
  <si>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</si>
  <si>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</si>
  <si>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</si>
  <si>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</si>
  <si>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</si>
  <si>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</si>
  <si>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</si>
  <si>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</si>
  <si>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</si>
  <si>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</si>
  <si>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</si>
  <si>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</si>
  <si>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</si>
  <si>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</si>
  <si>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</si>
  <si>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</si>
  <si>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</si>
  <si>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</si>
  <si>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</si>
  <si>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</si>
  <si>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</si>
  <si>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</si>
  <si>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</si>
  <si>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</si>
  <si>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</si>
  <si>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</si>
  <si>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</si>
  <si>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</si>
  <si>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</si>
  <si>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</si>
  <si>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</si>
  <si>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</si>
  <si>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</si>
  <si>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</si>
  <si>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</si>
  <si>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</si>
  <si>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</si>
  <si>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</si>
  <si>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</si>
  <si>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</si>
  <si>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</si>
  <si>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</si>
  <si>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</si>
  <si>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</si>
  <si>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</si>
  <si>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</si>
  <si>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</si>
  <si>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</si>
  <si>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</si>
  <si>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</si>
  <si>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</si>
  <si>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</si>
  <si>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</si>
  <si>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</si>
  <si>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</si>
  <si>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</si>
  <si>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</si>
  <si>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</si>
  <si>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</si>
  <si>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</si>
  <si>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</si>
  <si>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</si>
  <si>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</si>
  <si>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</si>
  <si>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</si>
  <si>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</si>
  <si>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</si>
  <si>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</si>
  <si>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</si>
  <si>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</si>
  <si>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</si>
  <si>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</si>
  <si>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</si>
  <si>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</si>
  <si>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</si>
  <si>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</si>
  <si>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</si>
  <si>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</si>
  <si>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</si>
  <si>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</si>
  <si>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</si>
  <si>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</si>
  <si>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</si>
  <si>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</si>
  <si>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</si>
  <si>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</si>
  <si>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</si>
  <si>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</si>
  <si>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</si>
  <si>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</si>
  <si>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</si>
  <si>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</si>
  <si>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</si>
  <si>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</si>
  <si>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</si>
  <si>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</si>
  <si>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</si>
  <si>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</si>
  <si>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</si>
  <si>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</si>
  <si>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</si>
  <si>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</si>
  <si>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</si>
  <si>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</si>
  <si>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</si>
  <si>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</si>
  <si>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</si>
  <si>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</si>
  <si>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</si>
  <si>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</si>
  <si>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</si>
  <si>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</si>
  <si>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</si>
  <si>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</si>
  <si>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</si>
  <si>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</si>
  <si>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</si>
  <si>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</si>
  <si>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</si>
  <si>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</si>
  <si>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</si>
  <si>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</si>
  <si>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</si>
  <si>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</si>
  <si>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</si>
  <si>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</si>
  <si>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</si>
  <si>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</si>
  <si>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</si>
  <si>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</si>
  <si>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</si>
  <si>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</si>
  <si>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</si>
  <si>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</si>
  <si>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</si>
  <si>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</si>
  <si>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</si>
  <si>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</si>
  <si>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</si>
  <si>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</si>
  <si>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</si>
  <si>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</si>
  <si>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</si>
  <si>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</si>
  <si>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</si>
  <si>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</si>
  <si>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</si>
  <si>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</si>
  <si>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</si>
  <si>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</si>
  <si>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</si>
  <si>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</si>
  <si>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</si>
  <si>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</si>
  <si>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</si>
  <si>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</si>
  <si>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</si>
  <si>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</si>
  <si>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</si>
  <si>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</si>
  <si>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</si>
  <si>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</si>
  <si>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</si>
  <si>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</si>
  <si>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</si>
  <si>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</si>
  <si>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</si>
  <si>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</si>
  <si>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</si>
  <si>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</si>
  <si>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</si>
  <si>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</si>
  <si>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</si>
  <si>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</si>
  <si>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</si>
  <si>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</si>
  <si>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</si>
  <si>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</si>
  <si>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</si>
  <si>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</si>
  <si>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</si>
  <si>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</si>
  <si>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</si>
  <si>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</si>
  <si>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</si>
  <si>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</si>
  <si>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</si>
  <si>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</si>
  <si>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</si>
  <si>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</si>
  <si>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</si>
  <si>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</si>
  <si>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</si>
  <si>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</si>
  <si>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</si>
  <si>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</si>
  <si>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</si>
  <si>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</si>
  <si>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</si>
  <si>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</si>
  <si>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</si>
  <si>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</si>
  <si>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</si>
  <si>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</si>
  <si>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</si>
  <si>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</si>
  <si>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</si>
  <si>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</si>
  <si>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</si>
  <si>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</si>
  <si>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</si>
  <si>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</si>
  <si>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</si>
  <si>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</si>
  <si>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</si>
  <si>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</si>
  <si>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</si>
  <si>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</si>
  <si>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</si>
  <si>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</si>
  <si>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</si>
  <si>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</si>
  <si>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</si>
  <si>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</si>
  <si>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</si>
  <si>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</si>
  <si>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</si>
  <si>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</si>
  <si>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</si>
  <si>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</si>
  <si>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</si>
  <si>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</si>
  <si>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</si>
  <si>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</si>
  <si>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</si>
  <si>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</si>
  <si>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</si>
  <si>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</si>
  <si>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</si>
  <si>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</si>
  <si>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</si>
  <si>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</si>
  <si>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</si>
  <si>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</si>
  <si>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</si>
  <si>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</si>
  <si>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</si>
  <si>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</si>
  <si>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</si>
  <si>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</si>
  <si>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</si>
  <si>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</si>
  <si>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</si>
  <si>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</si>
  <si>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</si>
  <si>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</si>
  <si>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</si>
  <si>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</si>
  <si>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</si>
  <si>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</si>
  <si>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</si>
  <si>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</si>
  <si>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</si>
  <si>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</si>
  <si>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</si>
  <si>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</si>
  <si>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</si>
  <si>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</si>
  <si>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</si>
  <si>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</si>
  <si>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</si>
  <si>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</si>
  <si>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</si>
  <si>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</si>
  <si>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</si>
  <si>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</si>
  <si>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</si>
  <si>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</si>
  <si>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</si>
  <si>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</si>
  <si>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</si>
  <si>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</si>
  <si>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</si>
  <si>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</si>
  <si>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</si>
  <si>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</si>
  <si>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</si>
  <si>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</si>
  <si>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</si>
  <si>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</si>
  <si>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</si>
  <si>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</si>
  <si>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</si>
  <si>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</si>
  <si>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</si>
  <si>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</si>
  <si>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</si>
  <si>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</si>
  <si>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</si>
  <si>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</si>
  <si>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</si>
  <si>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</si>
  <si>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</si>
  <si>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</si>
  <si>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</si>
  <si>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</si>
  <si>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</si>
  <si>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</si>
  <si>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</si>
  <si>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</si>
  <si>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</si>
  <si>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</si>
  <si>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</si>
  <si>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</si>
  <si>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</si>
  <si>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</si>
  <si>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</si>
  <si>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</si>
  <si>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</si>
  <si>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</si>
  <si>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</si>
  <si>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</si>
  <si>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</si>
  <si>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</si>
  <si>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</si>
  <si>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</si>
  <si>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</si>
  <si>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</si>
  <si>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</si>
  <si>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</si>
  <si>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</si>
  <si>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</si>
  <si>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</si>
  <si>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</si>
  <si>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</si>
  <si>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</si>
  <si>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</si>
  <si>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</si>
  <si>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</si>
  <si>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</si>
  <si>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</si>
  <si>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</si>
  <si>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</si>
  <si>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</si>
  <si>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</si>
  <si>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</si>
  <si>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</si>
  <si>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</si>
  <si>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</si>
  <si>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</si>
  <si>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</si>
  <si>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</si>
  <si>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</si>
  <si>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</si>
  <si>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</si>
  <si>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</si>
  <si>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</si>
  <si>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</si>
  <si>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</si>
  <si>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</si>
  <si>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</si>
  <si>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</si>
  <si>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</si>
  <si>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</si>
  <si>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</si>
  <si>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</si>
  <si>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</si>
  <si>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</si>
  <si>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</si>
  <si>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</si>
  <si>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</si>
  <si>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</si>
  <si>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</si>
  <si>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</si>
  <si>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</si>
  <si>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</si>
  <si>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</si>
  <si>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</si>
  <si>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</si>
  <si>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</si>
  <si>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</si>
  <si>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</si>
  <si>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</si>
  <si>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</si>
  <si>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</si>
  <si>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</si>
  <si>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</si>
  <si>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</si>
  <si>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</si>
  <si>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</si>
  <si>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</si>
  <si>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</si>
  <si>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</si>
  <si>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</si>
  <si>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</si>
  <si>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</si>
  <si>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</si>
  <si>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</si>
  <si>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</si>
  <si>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</si>
  <si>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</si>
  <si>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</si>
  <si>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</si>
  <si>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</si>
  <si>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</si>
  <si>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</si>
  <si>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</si>
  <si>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</si>
  <si>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</si>
  <si>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</si>
  <si>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</si>
  <si>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</si>
  <si>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</si>
  <si>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</si>
  <si>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</si>
  <si>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</si>
  <si>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</si>
  <si>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</si>
  <si>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</si>
  <si>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</si>
  <si>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</si>
  <si>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</si>
  <si>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</si>
  <si>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</si>
  <si>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</si>
  <si>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</si>
  <si>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</si>
  <si>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</si>
  <si>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</si>
  <si>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</si>
  <si>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</si>
  <si>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</si>
  <si>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</si>
  <si>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</si>
  <si>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</si>
  <si>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</si>
  <si>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</si>
  <si>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</si>
  <si>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</si>
  <si>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</si>
  <si>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</si>
  <si>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</si>
  <si>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</si>
  <si>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</si>
  <si>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</si>
  <si>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</si>
  <si>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</si>
  <si>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</si>
  <si>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</si>
  <si>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</si>
  <si>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</si>
  <si>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</si>
  <si>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</si>
  <si>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</si>
  <si>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</si>
  <si>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</si>
  <si>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</si>
  <si>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</si>
  <si>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</si>
  <si>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</si>
  <si>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</si>
  <si>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</si>
  <si>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</si>
  <si>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</si>
  <si>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</si>
  <si>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</si>
  <si>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</si>
  <si>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</si>
  <si>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</si>
  <si>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</si>
  <si>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</si>
  <si>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</si>
  <si>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</si>
  <si>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</si>
  <si>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</si>
  <si>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</si>
  <si>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</si>
  <si>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</si>
  <si>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</si>
  <si>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</si>
  <si>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</si>
  <si>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</si>
  <si>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</si>
  <si>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</si>
  <si>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</si>
  <si>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</si>
  <si>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</si>
  <si>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</si>
  <si>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</si>
  <si>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</si>
  <si>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</si>
  <si>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</si>
  <si>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</si>
  <si>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</si>
  <si>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</si>
  <si>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</si>
  <si>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</si>
  <si>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</si>
  <si>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</si>
  <si>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</si>
  <si>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</si>
  <si>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</si>
  <si>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</si>
  <si>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</si>
  <si>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</si>
  <si>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</si>
  <si>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</si>
  <si>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</si>
  <si>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</si>
  <si>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</si>
  <si>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</si>
  <si>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</si>
  <si>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</si>
  <si>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</si>
  <si>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</si>
  <si>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</si>
  <si>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</si>
  <si>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</si>
  <si>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</si>
  <si>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</si>
  <si>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</si>
  <si>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</si>
  <si>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</si>
  <si>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</si>
  <si>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</si>
  <si>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</si>
  <si>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</si>
  <si>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</si>
  <si>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</si>
  <si>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</si>
  <si>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</si>
  <si>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</si>
  <si>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</si>
  <si>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</si>
  <si>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</si>
  <si>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</si>
  <si>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</si>
  <si>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</si>
  <si>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</si>
  <si>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</si>
  <si>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</si>
  <si>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</si>
  <si>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</si>
  <si>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</si>
  <si>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</si>
  <si>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</si>
  <si>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</si>
  <si>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</si>
  <si>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</si>
  <si>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</si>
  <si>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</si>
  <si>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</si>
  <si>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</si>
  <si>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</si>
  <si>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</si>
  <si>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</si>
  <si>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</si>
  <si>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</si>
  <si>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</si>
  <si>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</si>
  <si>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</si>
  <si>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</si>
  <si>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</si>
  <si>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</si>
  <si>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</si>
  <si>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</si>
  <si>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</si>
  <si>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</si>
  <si>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</si>
  <si>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</si>
  <si>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</si>
  <si>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</si>
  <si>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</si>
  <si>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</si>
  <si>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</si>
  <si>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</si>
  <si>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</si>
  <si>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</si>
  <si>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</si>
  <si>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</si>
  <si>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</si>
  <si>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</si>
  <si>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</si>
  <si>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</si>
  <si>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</si>
  <si>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</si>
  <si>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</si>
  <si>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</si>
  <si>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</si>
  <si>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</si>
  <si>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</si>
  <si>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</si>
  <si>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</si>
  <si>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</si>
  <si>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</si>
  <si>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</si>
  <si>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</si>
  <si>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</si>
  <si>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</si>
  <si>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</si>
  <si>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</si>
  <si>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</si>
  <si>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</si>
  <si>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</si>
  <si>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</si>
  <si>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</si>
  <si>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</si>
  <si>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</si>
  <si>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</si>
  <si>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</si>
  <si>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</si>
  <si>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</si>
  <si>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</si>
  <si>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</si>
  <si>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</si>
  <si>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</si>
  <si>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</si>
  <si>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</si>
  <si>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</si>
  <si>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</si>
  <si>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</si>
  <si>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</si>
  <si>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</si>
  <si>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</si>
  <si>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</si>
  <si>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</si>
  <si>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</si>
  <si>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</si>
  <si>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</si>
  <si>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</si>
  <si>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</si>
  <si>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</si>
  <si>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</si>
  <si>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</si>
  <si>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</si>
  <si>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</si>
  <si>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</si>
  <si>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</si>
  <si>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</si>
  <si>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</si>
  <si>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</si>
  <si>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</si>
  <si>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</si>
  <si>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</si>
  <si>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</si>
  <si>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</si>
  <si>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</si>
  <si>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</si>
  <si>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</si>
  <si>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</si>
  <si>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</si>
  <si>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</si>
  <si>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</si>
  <si>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</si>
  <si>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</si>
  <si>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</si>
  <si>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</si>
  <si>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</si>
  <si>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</si>
  <si>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</si>
  <si>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</si>
  <si>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</si>
  <si>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</si>
  <si>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</si>
  <si>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</si>
  <si>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</si>
  <si>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</si>
  <si>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</si>
  <si>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</si>
  <si>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</si>
  <si>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</si>
  <si>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</si>
  <si>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</si>
  <si>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</si>
  <si>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</si>
  <si>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</si>
  <si>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</si>
  <si>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</si>
  <si>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</si>
  <si>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</si>
  <si>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</si>
  <si>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</si>
  <si>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</si>
  <si>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</si>
  <si>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</si>
  <si>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</si>
  <si>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</si>
  <si>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</si>
  <si>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</si>
  <si>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</si>
  <si>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</si>
  <si>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</si>
  <si>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</si>
  <si>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</si>
  <si>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</si>
  <si>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</si>
  <si>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</si>
  <si>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</si>
  <si>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</si>
  <si>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</si>
  <si>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</si>
  <si>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</si>
  <si>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</si>
  <si>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</si>
  <si>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</si>
  <si>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</si>
  <si>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</si>
  <si>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</si>
  <si>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</si>
  <si>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</si>
  <si>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</si>
  <si>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</si>
  <si>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</si>
  <si>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</si>
  <si>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</si>
  <si>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</si>
  <si>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</si>
  <si>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</si>
  <si>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</si>
  <si>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</si>
  <si>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</si>
  <si>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</si>
  <si>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</si>
  <si>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</si>
  <si>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</si>
  <si>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</si>
  <si>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</si>
  <si>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</si>
  <si>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</si>
  <si>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</si>
  <si>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</si>
  <si>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</si>
  <si>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</si>
  <si>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</si>
  <si>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</si>
  <si>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</si>
  <si>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</si>
  <si>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</si>
  <si>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</si>
  <si>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</si>
  <si>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</si>
  <si>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</si>
  <si>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</si>
  <si>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</si>
  <si>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</si>
  <si>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</si>
  <si>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</si>
  <si>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</si>
  <si>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</si>
  <si>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</si>
  <si>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</si>
  <si>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</si>
  <si>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</si>
  <si>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</si>
  <si>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</si>
  <si>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</si>
  <si>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</si>
  <si>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</si>
  <si>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</si>
  <si>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</si>
  <si>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</si>
  <si>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</si>
  <si>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</si>
  <si>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</si>
  <si>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</si>
  <si>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</si>
  <si>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</si>
  <si>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</si>
  <si>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</si>
  <si>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</si>
  <si>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</si>
  <si>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</si>
  <si>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</si>
  <si>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</si>
  <si>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</si>
  <si>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</si>
  <si>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</si>
  <si>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</si>
  <si>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</si>
  <si>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</si>
  <si>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</si>
  <si>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</si>
  <si>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</si>
  <si>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</si>
  <si>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</si>
  <si>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</si>
  <si>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</si>
  <si>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</si>
  <si>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</si>
  <si>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</si>
  <si>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</si>
  <si>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</si>
  <si>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</si>
  <si>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</si>
  <si>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</si>
  <si>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</si>
  <si>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</si>
  <si>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</si>
  <si>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</si>
  <si>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</si>
  <si>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</si>
  <si>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</si>
  <si>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</si>
  <si>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</si>
  <si>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</si>
  <si>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</si>
  <si>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</si>
  <si>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</si>
  <si>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</si>
  <si>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</si>
  <si>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</si>
  <si>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</si>
  <si>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</si>
  <si>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</si>
  <si>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</si>
  <si>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</si>
  <si>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</si>
  <si>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</si>
  <si>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</si>
  <si>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</si>
  <si>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</si>
  <si>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</si>
  <si>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</si>
  <si>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</si>
  <si>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</si>
  <si>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</si>
  <si>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</si>
  <si>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</si>
  <si>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</si>
  <si>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</si>
  <si>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</si>
  <si>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</si>
  <si>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</si>
  <si>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</si>
  <si>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</si>
  <si>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</si>
  <si>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</si>
  <si>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</si>
  <si>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</si>
  <si>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</si>
  <si>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</si>
  <si>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</si>
  <si>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</si>
  <si>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</si>
  <si>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</si>
  <si>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</si>
  <si>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</si>
  <si>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</si>
  <si>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</si>
  <si>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</si>
  <si>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</si>
  <si>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</si>
  <si>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</si>
  <si>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</si>
  <si>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</si>
  <si>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</si>
  <si>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</si>
  <si>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</si>
  <si>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</si>
  <si>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</si>
  <si>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</si>
  <si>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</si>
  <si>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</si>
  <si>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</si>
  <si>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</si>
  <si>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</si>
  <si>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</si>
  <si>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</si>
  <si>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</si>
  <si>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</si>
  <si>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</si>
  <si>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</si>
  <si>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</si>
  <si>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</si>
  <si>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</si>
  <si>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</si>
  <si>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</si>
  <si>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</si>
  <si>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</si>
  <si>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</si>
  <si>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</si>
  <si>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</si>
  <si>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</si>
  <si>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</si>
  <si>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</si>
  <si>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</si>
  <si>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</si>
  <si>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</si>
  <si>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</si>
  <si>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</si>
  <si>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</si>
  <si>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</si>
  <si>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</si>
  <si>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</si>
  <si>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</si>
  <si>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</si>
  <si>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</si>
  <si>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</si>
  <si>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</si>
  <si>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</si>
  <si>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</si>
  <si>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</si>
  <si>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</si>
  <si>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</si>
  <si>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</si>
  <si>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</si>
  <si>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</si>
  <si>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</si>
  <si>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</si>
  <si>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</si>
  <si>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</si>
  <si>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</si>
  <si>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</si>
  <si>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</si>
  <si>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</si>
  <si>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</si>
  <si>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</si>
  <si>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</si>
  <si>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</si>
  <si>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</si>
  <si>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</si>
  <si>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</si>
  <si>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</si>
  <si>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</si>
  <si>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</si>
  <si>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</si>
  <si>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</si>
  <si>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</si>
  <si>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</si>
  <si>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</si>
  <si>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</si>
  <si>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</si>
  <si>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</si>
  <si>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</si>
  <si>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</si>
  <si>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</si>
  <si>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</si>
  <si>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</si>
  <si>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</si>
  <si>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</si>
  <si>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</si>
  <si>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</si>
  <si>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</si>
  <si>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</si>
  <si>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</si>
  <si>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</si>
  <si>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</si>
  <si>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</si>
  <si>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</si>
  <si>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</si>
  <si>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</si>
  <si>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</si>
  <si>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</si>
  <si>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</si>
  <si>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</si>
  <si>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</si>
  <si>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</si>
  <si>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</si>
  <si>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</si>
  <si>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</si>
  <si>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</si>
  <si>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</si>
  <si>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</si>
  <si>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</si>
  <si>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</si>
  <si>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</si>
  <si>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</si>
  <si>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</si>
  <si>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</si>
  <si>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</si>
  <si>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</si>
  <si>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</si>
  <si>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</si>
  <si>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</si>
  <si>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</si>
  <si>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</si>
  <si>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</si>
  <si>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</si>
  <si>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</si>
  <si>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</si>
  <si>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</si>
  <si>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</si>
  <si>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</si>
  <si>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</si>
  <si>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</si>
  <si>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</si>
  <si>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</si>
  <si>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</si>
  <si>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</si>
  <si>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</si>
  <si>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</si>
  <si>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</si>
  <si>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</si>
  <si>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</si>
  <si>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</si>
  <si>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</si>
  <si>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</si>
  <si>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</si>
  <si>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</si>
  <si>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</si>
  <si>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</si>
  <si>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</si>
  <si>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</si>
  <si>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</si>
  <si>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</si>
  <si>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</si>
  <si>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</si>
  <si>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</si>
  <si>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</si>
  <si>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</si>
  <si>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</si>
  <si>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</si>
  <si>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</si>
  <si>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</si>
  <si>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</si>
  <si>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</si>
  <si>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</si>
  <si>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</si>
  <si>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</si>
  <si>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</si>
  <si>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</si>
  <si>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</si>
  <si>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</si>
  <si>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</si>
  <si>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</si>
  <si>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</si>
  <si>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</si>
  <si>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</si>
  <si>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</si>
  <si>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</si>
  <si>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</si>
  <si>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</si>
  <si>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</si>
  <si>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</si>
  <si>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</si>
  <si>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</si>
  <si>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</si>
  <si>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</si>
  <si>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</si>
  <si>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</si>
  <si>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</si>
  <si>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</si>
  <si>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</si>
  <si>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</si>
  <si>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</si>
  <si>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</si>
  <si>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</si>
  <si>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</si>
  <si>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</si>
  <si>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</si>
  <si>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</si>
  <si>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</si>
  <si>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</si>
  <si>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</si>
  <si>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</si>
  <si>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</si>
  <si>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</si>
  <si>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</si>
  <si>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</si>
  <si>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</si>
  <si>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</si>
  <si>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</si>
  <si>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</si>
  <si>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</si>
  <si>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</si>
  <si>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</si>
  <si>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</si>
  <si>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</si>
  <si>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</si>
  <si>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</si>
  <si>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</si>
  <si>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</si>
  <si>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</si>
  <si>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</si>
  <si>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</si>
  <si>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</si>
  <si>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</si>
  <si>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</si>
  <si>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</si>
  <si>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</si>
  <si>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</si>
  <si>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</si>
  <si>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</si>
  <si>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</si>
  <si>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</si>
  <si>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</si>
  <si>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</si>
  <si>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</si>
  <si>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</si>
  <si>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</si>
  <si>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</si>
  <si>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</si>
  <si>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</si>
  <si>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</si>
  <si>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</si>
  <si>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</si>
  <si>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</si>
  <si>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</si>
  <si>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</si>
  <si>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</si>
  <si>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</si>
  <si>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</si>
  <si>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</si>
  <si>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</si>
  <si>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</si>
  <si>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</si>
  <si>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</si>
  <si>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</si>
  <si>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</si>
  <si>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</si>
  <si>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</si>
  <si>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</si>
  <si>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</si>
  <si>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</si>
  <si>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</si>
  <si>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</si>
  <si>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</si>
  <si>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</si>
  <si>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</si>
  <si>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</si>
  <si>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</si>
  <si>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</si>
  <si>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</si>
  <si>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</si>
  <si>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</si>
  <si>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</si>
  <si>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</si>
  <si>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</si>
  <si>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</si>
  <si>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</si>
  <si>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</si>
  <si>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</si>
  <si>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</si>
  <si>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</si>
  <si>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</si>
  <si>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</si>
  <si>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</si>
  <si>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</si>
  <si>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</si>
  <si>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</si>
  <si>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</si>
  <si>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</si>
  <si>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</si>
  <si>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</si>
  <si>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</si>
  <si>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</si>
  <si>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</si>
  <si>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</si>
  <si>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</si>
  <si>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</si>
  <si>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</si>
  <si>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</si>
  <si>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</si>
  <si>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</si>
  <si>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</si>
  <si>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</si>
  <si>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</si>
  <si>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</si>
  <si>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</si>
  <si>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</si>
  <si>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</si>
  <si>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</si>
  <si>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</si>
  <si>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</si>
  <si>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</si>
  <si>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</si>
  <si>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</si>
  <si>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</si>
  <si>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</si>
  <si>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</si>
  <si>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</si>
  <si>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</si>
  <si>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</si>
  <si>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</si>
  <si>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</si>
  <si>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</si>
  <si>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</si>
  <si>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</si>
  <si>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</si>
  <si>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</si>
  <si>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</si>
  <si>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</si>
  <si>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</si>
  <si>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</si>
  <si>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</si>
  <si>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</si>
  <si>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</si>
  <si>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</si>
  <si>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</si>
  <si>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</si>
  <si>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</si>
  <si>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</si>
  <si>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</si>
  <si>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</si>
  <si>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</si>
  <si>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</si>
  <si>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</si>
  <si>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</si>
  <si>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</si>
  <si>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</si>
  <si>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</si>
  <si>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</si>
  <si>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</si>
  <si>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</si>
  <si>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</si>
  <si>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</si>
  <si>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</si>
  <si>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</si>
  <si>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</si>
  <si>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</si>
  <si>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</si>
  <si>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</si>
  <si>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</si>
  <si>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</si>
  <si>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</si>
  <si>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</si>
  <si>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</si>
  <si>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</si>
  <si>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</si>
  <si>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</si>
  <si>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</si>
  <si>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</si>
  <si>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</si>
  <si>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</si>
  <si>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</si>
  <si>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</si>
  <si>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</si>
  <si>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</si>
  <si>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</si>
  <si>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</si>
  <si>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</si>
  <si>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</si>
  <si>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</si>
  <si>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</si>
  <si>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</si>
  <si>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</si>
  <si>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</si>
  <si>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</si>
  <si>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</si>
  <si>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</si>
  <si>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</si>
  <si>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</si>
  <si>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</si>
  <si>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</si>
  <si>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</si>
  <si>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</si>
  <si>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</si>
  <si>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</si>
  <si>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</si>
  <si>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</si>
  <si>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</si>
  <si>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</si>
  <si>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</si>
  <si>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</si>
  <si>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</si>
  <si>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</si>
  <si>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</si>
  <si>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</si>
  <si>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</si>
  <si>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</si>
  <si>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</si>
  <si>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</si>
  <si>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</si>
  <si>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</si>
  <si>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</si>
  <si>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</si>
  <si>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</si>
  <si>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</si>
  <si>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</si>
  <si>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</si>
  <si>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</si>
  <si>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</si>
  <si>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</si>
  <si>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</si>
  <si>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</si>
  <si>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</si>
  <si>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</si>
  <si>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</si>
  <si>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</si>
  <si>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</si>
  <si>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</si>
  <si>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</si>
  <si>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</si>
  <si>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</si>
  <si>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</si>
  <si>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</si>
  <si>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</si>
  <si>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</si>
  <si>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</si>
  <si>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</si>
  <si>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</si>
  <si>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</si>
  <si>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</si>
  <si>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</si>
  <si>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</si>
  <si>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</si>
  <si>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</si>
  <si>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</si>
  <si>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</si>
  <si>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</si>
  <si>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</si>
  <si>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</si>
  <si>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</si>
  <si>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</si>
  <si>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</si>
  <si>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</si>
  <si>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</si>
  <si>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</si>
  <si>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</si>
  <si>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</si>
  <si>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</si>
  <si>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</si>
  <si>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</si>
  <si>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</si>
  <si>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</si>
  <si>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</si>
  <si>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</si>
  <si>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</si>
  <si>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</si>
  <si>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</si>
  <si>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</si>
  <si>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</si>
  <si>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</si>
  <si>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</si>
  <si>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</si>
  <si>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</si>
  <si>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</si>
  <si>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</si>
  <si>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</si>
  <si>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</si>
  <si>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</si>
  <si>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</si>
  <si>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</si>
  <si>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</si>
  <si>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</si>
  <si>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</si>
  <si>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</si>
  <si>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</si>
  <si>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</si>
  <si>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</si>
  <si>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</si>
  <si>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</si>
  <si>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</si>
  <si>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</si>
  <si>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</si>
  <si>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</si>
  <si>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</si>
  <si>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</si>
  <si>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</si>
  <si>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</si>
  <si>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</si>
  <si>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</si>
  <si>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</si>
  <si>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</si>
  <si>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</si>
  <si>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</si>
  <si>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</si>
  <si>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</si>
  <si>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</si>
  <si>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</si>
  <si>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</si>
  <si>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</si>
  <si>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</si>
  <si>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</si>
  <si>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</si>
  <si>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</si>
  <si>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</si>
  <si>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</si>
  <si>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</si>
  <si>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</si>
  <si>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</si>
  <si>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</si>
  <si>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</si>
  <si>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</si>
  <si>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</si>
  <si>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</si>
  <si>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</si>
  <si>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</si>
  <si>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</si>
  <si>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</si>
  <si>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</si>
  <si>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</si>
  <si>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</si>
  <si>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</si>
  <si>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</si>
  <si>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</si>
  <si>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</si>
  <si>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</si>
  <si>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</si>
  <si>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</si>
  <si>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</si>
  <si>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</si>
  <si>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</si>
  <si>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</si>
  <si>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</si>
  <si>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</si>
  <si>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</si>
  <si>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</si>
  <si>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</si>
  <si>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</si>
  <si>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</si>
  <si>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</si>
  <si>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</si>
  <si>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</si>
  <si>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</si>
  <si>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</si>
  <si>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</si>
  <si>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</si>
  <si>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</si>
  <si>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</si>
  <si>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</si>
  <si>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</si>
  <si>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</si>
  <si>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</si>
  <si>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</si>
  <si>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</si>
  <si>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</si>
  <si>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</si>
  <si>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</si>
  <si>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</si>
  <si>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</si>
  <si>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</si>
  <si>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</si>
  <si>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</si>
  <si>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</si>
  <si>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</si>
  <si>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</si>
  <si>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</si>
  <si>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</si>
  <si>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</si>
  <si>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</si>
  <si>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</si>
  <si>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</si>
  <si>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</si>
  <si>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</si>
  <si>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</si>
  <si>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</si>
  <si>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</si>
  <si>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</si>
  <si>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</si>
  <si>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</si>
  <si>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</si>
  <si>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</si>
  <si>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</si>
  <si>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</si>
  <si>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</si>
  <si>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</si>
  <si>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</si>
  <si>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</si>
  <si>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</si>
  <si>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</si>
  <si>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</si>
  <si>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</si>
  <si>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</si>
  <si>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</si>
  <si>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</si>
  <si>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</si>
  <si>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</si>
  <si>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</si>
  <si>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</si>
  <si>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</si>
  <si>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</si>
  <si>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</si>
  <si>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</si>
  <si>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</si>
  <si>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</si>
  <si>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</si>
  <si>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</si>
  <si>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</si>
  <si>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</si>
  <si>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</si>
  <si>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</si>
  <si>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</si>
  <si>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</si>
  <si>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</si>
  <si>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</si>
  <si>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</si>
  <si>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</si>
  <si>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</si>
  <si>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</si>
  <si>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</si>
  <si>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</si>
  <si>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</si>
  <si>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</si>
  <si>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</si>
  <si>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</si>
  <si>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</si>
  <si>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</si>
  <si>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</si>
  <si>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</si>
  <si>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</si>
  <si>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</si>
  <si>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</si>
  <si>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</si>
  <si>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</si>
  <si>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</si>
  <si>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</si>
  <si>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</si>
  <si>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</si>
  <si>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</si>
  <si>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</si>
  <si>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</si>
  <si>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</si>
  <si>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</si>
  <si>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</si>
  <si>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</si>
  <si>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</si>
  <si>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</si>
  <si>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</si>
  <si>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</si>
  <si>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</si>
  <si>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</si>
  <si>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</si>
  <si>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</si>
  <si>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</si>
  <si>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</si>
  <si>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</si>
  <si>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</si>
  <si>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</si>
  <si>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</si>
  <si>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</si>
  <si>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</si>
  <si>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</si>
  <si>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</si>
  <si>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</si>
  <si>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</si>
  <si>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</si>
  <si>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</si>
  <si>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</si>
  <si>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</si>
  <si>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</si>
  <si>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</si>
  <si>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</si>
  <si>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</si>
  <si>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</si>
  <si>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</si>
  <si>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</si>
  <si>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</si>
  <si>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</si>
  <si>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</si>
  <si>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</si>
  <si>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</si>
  <si>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</si>
  <si>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</si>
  <si>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</si>
  <si>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</si>
  <si>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</si>
  <si>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</si>
  <si>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</si>
  <si>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</si>
  <si>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</si>
  <si>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</si>
  <si>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</si>
  <si>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</si>
  <si>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</si>
  <si>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</si>
  <si>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</si>
  <si>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</si>
  <si>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</si>
  <si>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</si>
  <si>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</si>
  <si>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</si>
  <si>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</si>
  <si>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</si>
  <si>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</si>
  <si>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</si>
  <si>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</si>
  <si>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</si>
  <si>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</si>
  <si>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</si>
  <si>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</si>
  <si>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</si>
  <si>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</si>
  <si>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</si>
  <si>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</si>
  <si>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</si>
  <si>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</si>
  <si>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</si>
  <si>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</si>
  <si>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</si>
  <si>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</si>
  <si>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</si>
  <si>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</si>
  <si>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</si>
  <si>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</si>
  <si>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</si>
  <si>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</si>
  <si>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</si>
  <si>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</si>
  <si>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</si>
  <si>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</si>
  <si>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</si>
  <si>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</si>
  <si>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</si>
  <si>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</si>
  <si>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</si>
  <si>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</si>
  <si>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</si>
  <si>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</si>
  <si>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</si>
  <si>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</si>
  <si>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</si>
  <si>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</si>
  <si>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</si>
  <si>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</si>
  <si>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</si>
  <si>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</si>
  <si>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</si>
  <si>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</si>
  <si>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</si>
  <si>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</si>
  <si>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</si>
  <si>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</si>
  <si>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</si>
  <si>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</si>
  <si>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</si>
  <si>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</si>
  <si>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</si>
  <si>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</si>
  <si>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</si>
  <si>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</si>
  <si>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</si>
  <si>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</si>
  <si>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</si>
  <si>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</si>
  <si>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</si>
  <si>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</si>
  <si>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</si>
  <si>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</si>
  <si>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</si>
  <si>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</si>
  <si>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</si>
  <si>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</si>
  <si>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</si>
  <si>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</si>
  <si>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</si>
  <si>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</si>
  <si>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</si>
  <si>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</si>
  <si>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</si>
  <si>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</si>
  <si>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</si>
  <si>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</si>
  <si>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</si>
  <si>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</si>
  <si>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</si>
  <si>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</si>
  <si>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</si>
  <si>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</si>
  <si>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</si>
  <si>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</si>
  <si>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</si>
  <si>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</si>
  <si>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</si>
  <si>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</si>
  <si>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</si>
  <si>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</si>
  <si>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</si>
  <si>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</si>
  <si>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</si>
  <si>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</si>
  <si>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</si>
  <si>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</si>
  <si>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</si>
  <si>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</si>
  <si>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</si>
  <si>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</si>
  <si>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</si>
  <si>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</si>
  <si>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</si>
  <si>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</si>
  <si>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</si>
  <si>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</si>
  <si>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</si>
  <si>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</si>
  <si>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</si>
  <si>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</si>
  <si>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</si>
  <si>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</si>
  <si>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</si>
  <si>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</si>
  <si>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</si>
  <si>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</si>
  <si>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</si>
  <si>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</si>
  <si>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</si>
  <si>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</si>
  <si>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</si>
  <si>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</si>
  <si>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</si>
  <si>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</si>
  <si>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</si>
  <si>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</si>
  <si>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</si>
  <si>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</si>
  <si>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</si>
  <si>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</si>
  <si>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</si>
  <si>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</si>
  <si>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</si>
  <si>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</si>
  <si>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</si>
  <si>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</si>
  <si>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</si>
  <si>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</si>
  <si>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</si>
  <si>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</si>
  <si>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</si>
  <si>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</si>
  <si>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</si>
  <si>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</si>
  <si>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</si>
  <si>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</si>
  <si>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</si>
  <si>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</si>
  <si>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</si>
  <si>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</si>
  <si>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</si>
  <si>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</si>
  <si>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</si>
  <si>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</si>
  <si>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</si>
  <si>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</si>
  <si>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</si>
  <si>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</si>
  <si>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</si>
  <si>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</si>
  <si>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</si>
  <si>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</si>
  <si>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</si>
  <si>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</si>
  <si>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</si>
  <si>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</si>
  <si>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</si>
  <si>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</si>
  <si>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</si>
  <si>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</si>
  <si>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</si>
  <si>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</si>
  <si>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</si>
  <si>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</si>
  <si>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</si>
  <si>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</si>
  <si>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</si>
  <si>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</si>
  <si>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</si>
  <si>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</si>
  <si>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</si>
  <si>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</si>
  <si>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</si>
  <si>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</si>
  <si>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</si>
  <si>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</si>
  <si>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</si>
  <si>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</si>
  <si>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</si>
  <si>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</si>
  <si>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</si>
  <si>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</si>
  <si>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</si>
  <si>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</si>
  <si>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</si>
  <si>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</si>
  <si>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</si>
  <si>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</si>
  <si>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</si>
  <si>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</si>
  <si>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</si>
  <si>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</si>
  <si>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</si>
  <si>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</si>
  <si>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</si>
  <si>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</si>
  <si>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</si>
  <si>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</si>
  <si>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</si>
  <si>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</si>
  <si>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</si>
  <si>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</si>
  <si>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</si>
  <si>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</si>
  <si>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</si>
  <si>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</si>
  <si>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</si>
  <si>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</si>
  <si>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</si>
  <si>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</si>
  <si>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</si>
  <si>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</si>
  <si>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</si>
  <si>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</si>
  <si>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</si>
  <si>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</si>
  <si>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</si>
  <si>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</si>
  <si>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</si>
  <si>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</si>
  <si>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</si>
  <si>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</si>
  <si>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</si>
  <si>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</si>
  <si>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</si>
  <si>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</si>
  <si>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</si>
  <si>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</si>
  <si>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</si>
  <si>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</si>
  <si>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</si>
  <si>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</si>
  <si>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</si>
  <si>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</si>
  <si>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</si>
  <si>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</si>
  <si>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</si>
  <si>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</si>
  <si>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</si>
  <si>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</si>
  <si>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</si>
  <si>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</si>
  <si>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</si>
  <si>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</si>
  <si>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</si>
  <si>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</si>
  <si>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</si>
  <si>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</si>
  <si>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</si>
  <si>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</si>
  <si>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</si>
  <si>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</si>
  <si>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</si>
  <si>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</si>
  <si>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</si>
  <si>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</si>
  <si>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</si>
  <si>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</si>
  <si>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</si>
  <si>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</si>
  <si>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</si>
  <si>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</si>
  <si>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</si>
  <si>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</si>
  <si>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</si>
  <si>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</si>
  <si>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</si>
  <si>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</si>
  <si>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</si>
  <si>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</si>
  <si>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</si>
  <si>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</si>
  <si>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</si>
  <si>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</si>
  <si>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</si>
  <si>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</si>
  <si>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</si>
  <si>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</si>
  <si>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</si>
  <si>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</si>
  <si>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</si>
  <si>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</si>
  <si>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</si>
  <si>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</si>
  <si>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</si>
  <si>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</si>
  <si>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</si>
  <si>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</si>
  <si>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</si>
  <si>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</si>
  <si>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</si>
  <si>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</si>
  <si>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</si>
  <si>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</si>
  <si>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</si>
  <si>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</si>
  <si>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</si>
  <si>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</si>
  <si>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</si>
  <si>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</si>
  <si>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</si>
  <si>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</si>
  <si>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</si>
  <si>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</si>
  <si>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</si>
  <si>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</si>
  <si>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</si>
  <si>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</si>
  <si>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</si>
  <si>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</si>
  <si>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</si>
  <si>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</si>
  <si>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</si>
  <si>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</si>
  <si>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</si>
  <si>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</si>
  <si>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</si>
  <si>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</si>
  <si>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</si>
  <si>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</si>
  <si>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</si>
  <si>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</si>
  <si>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</si>
  <si>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</si>
  <si>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</si>
  <si>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</si>
  <si>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</si>
  <si>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</si>
  <si>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</si>
  <si>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</si>
  <si>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</si>
  <si>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</si>
  <si>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</si>
  <si>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</si>
  <si>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</si>
  <si>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</si>
  <si>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</si>
  <si>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</si>
  <si>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</si>
  <si>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</si>
  <si>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</si>
  <si>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</si>
  <si>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</si>
  <si>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</si>
  <si>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</si>
  <si>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</si>
  <si>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</si>
  <si>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</si>
  <si>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</si>
  <si>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</si>
  <si>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</si>
  <si>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</si>
  <si>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</si>
  <si>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</si>
  <si>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</si>
  <si>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</si>
  <si>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</si>
  <si>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</si>
  <si>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</si>
  <si>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</si>
  <si>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</si>
  <si>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</si>
  <si>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</si>
  <si>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</si>
  <si>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</si>
  <si>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</si>
  <si>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</si>
  <si>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</si>
  <si>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</si>
  <si>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</si>
  <si>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</si>
  <si>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</si>
  <si>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</si>
  <si>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</si>
  <si>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</si>
  <si>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</si>
  <si>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</si>
  <si>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</si>
  <si>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</si>
  <si>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</si>
  <si>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</si>
  <si>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</si>
  <si>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</si>
  <si>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</si>
  <si>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</si>
  <si>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</si>
  <si>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</si>
  <si>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</si>
  <si>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</si>
  <si>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</si>
  <si>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</si>
  <si>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</si>
  <si>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</si>
  <si>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</si>
  <si>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</si>
  <si>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</si>
  <si>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</si>
  <si>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</si>
  <si>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</si>
  <si>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</si>
  <si>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</si>
  <si>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</si>
  <si>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</si>
  <si>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</si>
  <si>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</si>
  <si>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</si>
  <si>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</si>
  <si>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</si>
  <si>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</si>
  <si>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</si>
  <si>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</si>
  <si>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</si>
  <si>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</si>
  <si>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</si>
  <si>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</si>
  <si>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</si>
  <si>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</si>
  <si>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</si>
  <si>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</si>
  <si>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</si>
  <si>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</si>
  <si>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</si>
  <si>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</si>
  <si>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</si>
  <si>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</si>
  <si>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</si>
  <si>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</si>
  <si>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</si>
  <si>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</si>
  <si>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</si>
  <si>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</si>
  <si>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</si>
  <si>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</si>
  <si>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</si>
  <si>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</si>
  <si>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</si>
  <si>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</si>
  <si>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</si>
  <si>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</si>
  <si>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</si>
  <si>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</si>
  <si>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</si>
  <si>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</si>
  <si>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</si>
  <si>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</si>
  <si>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</si>
  <si>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</si>
  <si>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</si>
  <si>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</si>
  <si>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</si>
  <si>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</si>
  <si>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</si>
  <si>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</si>
  <si>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</si>
  <si>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</si>
  <si>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</si>
  <si>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</si>
  <si>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</si>
  <si>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</si>
  <si>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</si>
  <si>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</si>
  <si>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</si>
  <si>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</si>
  <si>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</si>
  <si>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</si>
  <si>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</si>
  <si>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</si>
  <si>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</si>
  <si>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</si>
  <si>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</si>
  <si>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</si>
  <si>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</si>
  <si>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</si>
  <si>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</si>
  <si>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</si>
  <si>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</si>
  <si>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</si>
  <si>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</si>
  <si>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</si>
  <si>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</si>
  <si>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</si>
  <si>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</si>
  <si>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</si>
  <si>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</si>
  <si>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</si>
  <si>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</si>
  <si>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</si>
  <si>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</si>
  <si>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</si>
  <si>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</si>
  <si>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</si>
  <si>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</si>
  <si>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</si>
  <si>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</si>
  <si>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</si>
  <si>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</si>
  <si>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</si>
  <si>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</si>
  <si>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</si>
  <si>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</si>
  <si>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</si>
  <si>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</si>
  <si>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</si>
  <si>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</si>
  <si>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</si>
  <si>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</si>
  <si>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</si>
  <si>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</si>
  <si>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</si>
  <si>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</si>
  <si>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</si>
  <si>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</si>
  <si>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</si>
  <si>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</si>
  <si>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</si>
  <si>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</si>
  <si>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</si>
  <si>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</si>
  <si>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</si>
  <si>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</si>
  <si>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</si>
  <si>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</si>
  <si>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</si>
  <si>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</si>
  <si>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</si>
  <si>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</si>
  <si>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</si>
  <si>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</si>
  <si>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</si>
  <si>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</si>
  <si>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</si>
  <si>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</si>
  <si>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</si>
  <si>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</si>
  <si>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</si>
  <si>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</si>
  <si>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</si>
  <si>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</si>
  <si>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</si>
  <si>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</si>
  <si>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</si>
  <si>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</si>
  <si>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</si>
  <si>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</si>
  <si>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</si>
  <si>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</si>
  <si>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</si>
  <si>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</si>
  <si>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</si>
  <si>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</si>
  <si>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</si>
  <si>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</si>
  <si>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</si>
  <si>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</si>
  <si>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</si>
  <si>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</si>
  <si>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</si>
  <si>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</si>
  <si>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</si>
  <si>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</si>
  <si>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</si>
  <si>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</si>
  <si>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</si>
  <si>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</si>
  <si>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</si>
  <si>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</si>
  <si>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</si>
  <si>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</si>
  <si>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</si>
  <si>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</si>
  <si>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</si>
  <si>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</si>
  <si>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</si>
  <si>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</si>
  <si>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</si>
  <si>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</si>
  <si>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</si>
  <si>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</si>
  <si>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</si>
  <si>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</si>
  <si>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</si>
  <si>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</si>
  <si>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</si>
  <si>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</si>
  <si>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</si>
  <si>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</si>
  <si>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</si>
  <si>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</si>
  <si>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</si>
  <si>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</si>
  <si>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</si>
  <si>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</si>
  <si>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</si>
  <si>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</si>
  <si>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</si>
  <si>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</si>
  <si>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</si>
  <si>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</si>
  <si>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</si>
  <si>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</si>
  <si>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</si>
  <si>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</si>
  <si>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</si>
  <si>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</si>
  <si>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</si>
  <si>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</si>
  <si>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</si>
  <si>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</si>
  <si>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</si>
  <si>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</si>
  <si>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</si>
  <si>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</si>
  <si>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</si>
  <si>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</si>
  <si>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</si>
  <si>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</si>
  <si>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</si>
  <si>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</si>
  <si>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</si>
  <si>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</si>
  <si>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</si>
  <si>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</si>
  <si>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</si>
  <si>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</si>
  <si>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</si>
  <si>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</si>
  <si>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</si>
  <si>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</si>
  <si>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</si>
  <si>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</si>
  <si>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</si>
  <si>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</si>
  <si>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</si>
  <si>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</si>
  <si>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</si>
  <si>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</si>
  <si>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</si>
  <si>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</si>
  <si>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</si>
  <si>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</si>
  <si>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</si>
  <si>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</si>
  <si>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</si>
  <si>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</si>
  <si>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</si>
  <si>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</si>
  <si>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</si>
  <si>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</si>
  <si>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</si>
  <si>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</si>
  <si>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</si>
  <si>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</si>
  <si>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</si>
  <si>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</si>
  <si>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</si>
  <si>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</si>
  <si>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</si>
  <si>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</si>
  <si>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</si>
  <si>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</si>
  <si>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</si>
  <si>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</si>
  <si>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</si>
  <si>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</si>
  <si>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</si>
  <si>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</si>
  <si>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</si>
  <si>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</si>
  <si>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</si>
  <si>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</si>
  <si>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</si>
  <si>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</si>
  <si>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</si>
  <si>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</si>
  <si>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</si>
  <si>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</si>
  <si>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</si>
  <si>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</si>
  <si>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</si>
  <si>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</si>
  <si>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</si>
  <si>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</si>
  <si>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</si>
  <si>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</si>
  <si>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</si>
  <si>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</si>
  <si>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</si>
  <si>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</si>
  <si>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</si>
  <si>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</si>
  <si>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</si>
  <si>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</si>
  <si>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</si>
  <si>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</si>
  <si>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</si>
  <si>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</si>
  <si>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</si>
  <si>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</si>
  <si>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</si>
  <si>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</si>
  <si>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</si>
  <si>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</si>
  <si>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</si>
  <si>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</si>
  <si>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</si>
  <si>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</si>
  <si>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</si>
  <si>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</si>
  <si>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</si>
  <si>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</si>
  <si>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</si>
  <si>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</si>
  <si>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</si>
  <si>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</si>
  <si>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</si>
  <si>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</si>
  <si>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</si>
  <si>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</si>
  <si>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</si>
  <si>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</si>
  <si>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</si>
  <si>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</si>
  <si>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</si>
  <si>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</si>
  <si>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</si>
  <si>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</si>
  <si>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</si>
  <si>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</si>
  <si>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</si>
  <si>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</si>
  <si>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</si>
  <si>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</si>
  <si>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</si>
  <si>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</si>
  <si>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</si>
  <si>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</si>
  <si>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</si>
  <si>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</si>
  <si>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</si>
  <si>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</si>
  <si>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</si>
  <si>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</si>
  <si>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</si>
  <si>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</si>
  <si>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</si>
  <si>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</si>
  <si>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</si>
  <si>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</si>
  <si>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</si>
  <si>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</si>
  <si>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</si>
  <si>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</si>
  <si>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</si>
  <si>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</si>
  <si>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</si>
  <si>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</si>
  <si>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</si>
  <si>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</si>
  <si>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</si>
  <si>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</si>
  <si>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</si>
  <si>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</si>
  <si>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</si>
  <si>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</si>
  <si>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</si>
  <si>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</si>
  <si>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</si>
  <si>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</si>
  <si>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</si>
  <si>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</si>
  <si>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</si>
  <si>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</si>
  <si>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</si>
  <si>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</si>
  <si>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</si>
  <si>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</si>
  <si>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</si>
  <si>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</si>
  <si>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</si>
  <si>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</si>
  <si>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</si>
  <si>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</si>
  <si>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</si>
  <si>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</si>
  <si>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</si>
  <si>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</si>
  <si>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</si>
  <si>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</si>
  <si>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</si>
  <si>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</si>
  <si>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</si>
  <si>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</si>
  <si>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</si>
  <si>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</si>
  <si>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</si>
  <si>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</si>
  <si>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</si>
  <si>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</si>
  <si>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</si>
  <si>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</si>
  <si>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</si>
  <si>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</si>
  <si>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</si>
  <si>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</si>
  <si>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</si>
  <si>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</si>
  <si>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</si>
  <si>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</si>
  <si>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</si>
  <si>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</si>
  <si>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</si>
  <si>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</si>
  <si>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</si>
  <si>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</si>
  <si>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</si>
  <si>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</si>
  <si>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</si>
  <si>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</si>
  <si>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</si>
  <si>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</si>
  <si>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</si>
  <si>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</si>
  <si>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</si>
  <si>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</si>
  <si>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</si>
  <si>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</si>
  <si>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</si>
  <si>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</si>
  <si>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</si>
  <si>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</si>
  <si>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</si>
  <si>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</si>
  <si>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</si>
  <si>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</si>
  <si>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</si>
  <si>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</si>
  <si>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</si>
  <si>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</si>
  <si>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</si>
  <si>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</si>
  <si>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</si>
  <si>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</si>
  <si>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</si>
  <si>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</si>
  <si>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</si>
  <si>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</si>
  <si>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</si>
  <si>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</si>
  <si>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</si>
  <si>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</si>
  <si>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</si>
  <si>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</si>
  <si>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</si>
  <si>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</si>
  <si>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</si>
  <si>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</si>
  <si>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</si>
  <si>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</si>
  <si>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</si>
  <si>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</si>
  <si>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</si>
  <si>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</si>
  <si>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</si>
  <si>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</si>
  <si>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</si>
  <si>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</si>
  <si>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</si>
  <si>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</si>
  <si>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</si>
  <si>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</si>
  <si>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</si>
  <si>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</si>
  <si>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</si>
  <si>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</si>
  <si>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</si>
  <si>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</si>
  <si>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</si>
  <si>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</si>
  <si>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</si>
  <si>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</si>
  <si>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</si>
  <si>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</si>
  <si>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</si>
  <si>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</si>
  <si>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</si>
  <si>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</si>
  <si>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</si>
  <si>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</si>
  <si>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</si>
  <si>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</si>
  <si>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</si>
  <si>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</si>
  <si>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</si>
  <si>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</si>
  <si>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</si>
  <si>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</si>
  <si>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</si>
  <si>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</si>
  <si>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</si>
  <si>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</si>
  <si>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</si>
  <si>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</si>
  <si>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</si>
  <si>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</si>
  <si>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</si>
  <si>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</si>
  <si>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</si>
  <si>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</si>
  <si>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</si>
  <si>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</si>
  <si>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</si>
  <si>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</si>
  <si>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</si>
  <si>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</si>
  <si>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</si>
  <si>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</si>
  <si>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</si>
  <si>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</si>
  <si>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</si>
  <si>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</si>
  <si>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</si>
  <si>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</si>
  <si>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</si>
  <si>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</si>
  <si>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</si>
  <si>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</si>
  <si>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</si>
  <si>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</si>
  <si>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</si>
  <si>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</si>
  <si>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</si>
  <si>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</si>
  <si>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</si>
  <si>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</si>
  <si>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</si>
  <si>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</si>
  <si>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</si>
  <si>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</si>
  <si>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</si>
  <si>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</si>
  <si>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</si>
  <si>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</si>
  <si>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</si>
  <si>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</si>
  <si>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</si>
  <si>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</si>
  <si>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</si>
  <si>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</si>
  <si>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</si>
  <si>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</si>
  <si>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</si>
  <si>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</si>
  <si>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</si>
  <si>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</si>
  <si>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</si>
  <si>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</si>
  <si>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</si>
  <si>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</si>
  <si>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</si>
  <si>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</si>
  <si>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</si>
  <si>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</si>
  <si>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</si>
  <si>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</si>
  <si>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</si>
  <si>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</si>
  <si>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</si>
  <si>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</si>
  <si>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</si>
  <si>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</si>
  <si>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</si>
  <si>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</si>
  <si>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</si>
  <si>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</si>
  <si>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</si>
  <si>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</si>
  <si>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</si>
  <si>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</si>
  <si>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</si>
  <si>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</si>
  <si>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</si>
  <si>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</si>
  <si>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</si>
  <si>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</si>
  <si>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</si>
  <si>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</si>
  <si>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</si>
  <si>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</si>
  <si>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</si>
  <si>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</si>
  <si>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</si>
  <si>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</si>
  <si>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</si>
  <si>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</si>
  <si>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</si>
  <si>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</si>
  <si>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</si>
  <si>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</si>
  <si>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</si>
  <si>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</si>
  <si>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</si>
  <si>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</si>
  <si>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</si>
  <si>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</si>
  <si>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</si>
  <si>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</si>
  <si>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</si>
  <si>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</si>
  <si>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</si>
  <si>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</si>
  <si>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</si>
  <si>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</si>
  <si>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</si>
  <si>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</si>
  <si>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</si>
  <si>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</si>
  <si>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</si>
  <si>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</si>
  <si>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</si>
  <si>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</si>
  <si>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</si>
  <si>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</si>
  <si>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</si>
  <si>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</si>
  <si>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</si>
  <si>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</si>
  <si>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</si>
  <si>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</si>
  <si>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</si>
  <si>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</si>
  <si>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</si>
  <si>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</si>
  <si>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</si>
  <si>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</si>
  <si>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</si>
  <si>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</si>
  <si>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</si>
  <si>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</si>
  <si>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</si>
  <si>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</si>
  <si>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</si>
  <si>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</si>
  <si>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</si>
  <si>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</si>
  <si>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</si>
  <si>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</si>
  <si>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</si>
  <si>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</si>
  <si>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</si>
  <si>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</si>
  <si>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</si>
  <si>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</si>
  <si>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</si>
  <si>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</si>
  <si>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</si>
  <si>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</si>
  <si>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</si>
  <si>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</si>
  <si>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</si>
  <si>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</si>
  <si>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</si>
  <si>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</si>
  <si>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</si>
  <si>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</si>
  <si>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</si>
  <si>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</si>
  <si>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</si>
  <si>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</si>
  <si>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</si>
  <si>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</si>
  <si>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</si>
  <si>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</si>
  <si>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</si>
  <si>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</si>
  <si>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</si>
  <si>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</si>
  <si>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</si>
  <si>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</si>
  <si>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</si>
  <si>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</si>
  <si>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</si>
  <si>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</si>
  <si>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</si>
  <si>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</si>
  <si>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</si>
  <si>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</si>
  <si>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</si>
  <si>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</si>
  <si>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</si>
  <si>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</si>
  <si>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</si>
  <si>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</si>
  <si>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</si>
  <si>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</si>
  <si>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</si>
  <si>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</si>
  <si>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</si>
  <si>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</si>
  <si>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</si>
  <si>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</si>
  <si>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</si>
  <si>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</si>
  <si>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</si>
  <si>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</si>
  <si>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</si>
  <si>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</si>
  <si>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</si>
  <si>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</si>
  <si>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</si>
  <si>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</si>
  <si>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</si>
  <si>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</si>
  <si>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</si>
  <si>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</si>
  <si>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</si>
  <si>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</si>
  <si>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</si>
  <si>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</si>
  <si>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</si>
  <si>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</si>
  <si>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</si>
  <si>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</si>
  <si>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</si>
  <si>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</si>
  <si>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</si>
  <si>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</si>
  <si>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</si>
  <si>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</si>
  <si>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</si>
  <si>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</si>
  <si>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</si>
  <si>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</si>
  <si>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</si>
  <si>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</si>
  <si>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</si>
  <si>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</si>
  <si>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</si>
  <si>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</si>
  <si>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</si>
  <si>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</si>
  <si>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</si>
  <si>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</si>
  <si>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</si>
  <si>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</si>
  <si>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</si>
  <si>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</si>
  <si>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</si>
  <si>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</si>
  <si>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</si>
  <si>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</si>
  <si>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</si>
  <si>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</si>
  <si>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</si>
  <si>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</si>
  <si>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</si>
  <si>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</si>
  <si>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</si>
  <si>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</si>
  <si>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</si>
  <si>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</si>
  <si>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</si>
  <si>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</si>
  <si>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</si>
  <si>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</si>
  <si>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</si>
  <si>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</si>
  <si>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</si>
  <si>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</si>
  <si>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</si>
  <si>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</si>
  <si>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</si>
  <si>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</si>
  <si>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</si>
  <si>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</si>
  <si>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</si>
  <si>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</si>
  <si>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</si>
  <si>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</si>
  <si>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</si>
  <si>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</si>
  <si>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</si>
  <si>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</si>
  <si>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</si>
  <si>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</si>
  <si>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</si>
  <si>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</si>
  <si>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</si>
  <si>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</si>
  <si>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</si>
  <si>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</si>
  <si>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</si>
  <si>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</si>
  <si>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</si>
  <si>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</si>
  <si>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</si>
  <si>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</si>
  <si>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</si>
  <si>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</si>
  <si>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</si>
  <si>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</si>
  <si>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</si>
  <si>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</si>
  <si>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</si>
  <si>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</si>
  <si>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</si>
  <si>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</si>
  <si>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</si>
  <si>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</si>
  <si>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</si>
  <si>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</si>
  <si>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</si>
  <si>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</si>
  <si>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</si>
  <si>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</si>
  <si>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</si>
  <si>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</si>
  <si>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</si>
  <si>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</si>
  <si>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</si>
  <si>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</si>
  <si>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</si>
  <si>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</si>
  <si>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</si>
  <si>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</si>
  <si>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</si>
  <si>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</si>
  <si>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</si>
  <si>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</si>
  <si>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</si>
  <si>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</si>
  <si>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</si>
  <si>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</si>
  <si>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</si>
  <si>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</si>
  <si>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</si>
  <si>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</si>
  <si>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</si>
  <si>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</si>
  <si>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</si>
  <si>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</si>
  <si>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</si>
  <si>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</si>
  <si>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</si>
  <si>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</si>
  <si>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</si>
  <si>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</si>
  <si>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</si>
  <si>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</si>
  <si>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</si>
  <si>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</si>
  <si>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</si>
  <si>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</si>
  <si>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</si>
  <si>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</si>
  <si>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</si>
  <si>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</si>
  <si>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</si>
  <si>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</si>
  <si>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</si>
  <si>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</si>
  <si>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</si>
  <si>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</si>
  <si>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</si>
  <si>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</si>
  <si>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</si>
  <si>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</si>
  <si>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</si>
  <si>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</si>
  <si>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</si>
  <si>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</si>
  <si>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</si>
  <si>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</si>
  <si>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</si>
  <si>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</si>
  <si>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</si>
  <si>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</si>
  <si>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</si>
  <si>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</si>
  <si>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</si>
  <si>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</si>
  <si>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</si>
  <si>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</si>
  <si>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</si>
  <si>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</si>
  <si>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</si>
  <si>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</si>
  <si>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</si>
  <si>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</si>
  <si>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</si>
  <si>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</si>
  <si>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</si>
  <si>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</si>
  <si>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</si>
  <si>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</si>
  <si>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</si>
  <si>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</si>
  <si>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</si>
  <si>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</si>
  <si>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</si>
  <si>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</si>
  <si>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</si>
  <si>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</si>
  <si>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</si>
  <si>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</si>
  <si>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</si>
  <si>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</si>
  <si>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</si>
  <si>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</si>
  <si>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</si>
  <si>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</si>
  <si>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</si>
  <si>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</si>
  <si>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</si>
  <si>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</si>
  <si>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</si>
  <si>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</si>
  <si>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</si>
  <si>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</si>
  <si>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</si>
  <si>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</si>
  <si>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</si>
  <si>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</si>
  <si>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</si>
  <si>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</si>
  <si>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</si>
  <si>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</si>
  <si>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</si>
  <si>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</si>
  <si>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</si>
  <si>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</si>
  <si>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</si>
  <si>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</si>
  <si>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</si>
  <si>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</si>
  <si>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</si>
  <si>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</si>
  <si>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</si>
  <si>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</si>
  <si>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</si>
  <si>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</si>
  <si>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</si>
  <si>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</si>
  <si>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</si>
  <si>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</si>
  <si>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</si>
  <si>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</si>
  <si>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</si>
  <si>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</si>
  <si>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</si>
  <si>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</si>
  <si>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</si>
  <si>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</si>
  <si>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</si>
  <si>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</si>
  <si>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</si>
  <si>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</si>
  <si>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</si>
  <si>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</si>
  <si>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</si>
  <si>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</si>
  <si>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</si>
  <si>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</si>
  <si>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</si>
  <si>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</si>
  <si>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</si>
  <si>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</si>
  <si>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</si>
  <si>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</si>
  <si>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</si>
  <si>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</si>
  <si>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</si>
  <si>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</si>
  <si>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</si>
  <si>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</si>
  <si>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</si>
  <si>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</si>
  <si>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</si>
  <si>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</si>
  <si>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</si>
  <si>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</si>
  <si>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</si>
  <si>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</si>
  <si>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</si>
  <si>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</si>
  <si>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</si>
  <si>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</si>
  <si>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</si>
  <si>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</si>
  <si>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</si>
  <si>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</si>
  <si>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</si>
  <si>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</si>
  <si>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</si>
  <si>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</si>
  <si>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</si>
  <si>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</si>
  <si>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</si>
  <si>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</si>
  <si>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</si>
  <si>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</si>
  <si>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</si>
  <si>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</si>
  <si>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</si>
  <si>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</si>
  <si>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</si>
  <si>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</si>
  <si>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</si>
  <si>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</si>
  <si>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</si>
  <si>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</si>
  <si>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</si>
  <si>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</si>
  <si>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</si>
  <si>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</si>
  <si>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</si>
  <si>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</si>
  <si>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</si>
  <si>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</si>
  <si>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</si>
  <si>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</si>
  <si>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</si>
  <si>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</si>
  <si>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</si>
  <si>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</si>
  <si>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</si>
  <si>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</si>
  <si>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</si>
  <si>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</si>
  <si>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</si>
  <si>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</si>
  <si>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</si>
  <si>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</si>
  <si>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</si>
  <si>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</si>
  <si>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</si>
  <si>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</si>
  <si>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</si>
  <si>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</si>
  <si>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</si>
  <si>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</si>
  <si>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</si>
  <si>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</si>
  <si>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</si>
  <si>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</si>
  <si>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</si>
  <si>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</si>
  <si>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</si>
  <si>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</si>
  <si>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</si>
  <si>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</si>
  <si>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</si>
  <si>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</si>
  <si>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</si>
  <si>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</si>
  <si>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</si>
  <si>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</si>
  <si>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</si>
  <si>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</si>
  <si>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</si>
  <si>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</si>
  <si>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</si>
  <si>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</si>
  <si>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</si>
  <si>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</si>
  <si>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</si>
  <si>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</si>
  <si>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</si>
  <si>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</si>
  <si>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</si>
  <si>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</si>
  <si>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</si>
  <si>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</si>
  <si>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</si>
  <si>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</si>
  <si>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</si>
  <si>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</si>
  <si>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</si>
  <si>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</si>
  <si>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</si>
  <si>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</si>
  <si>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</si>
  <si>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</si>
  <si>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</si>
  <si>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</si>
  <si>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</si>
  <si>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</si>
  <si>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</si>
  <si>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</si>
  <si>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</si>
  <si>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</si>
  <si>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</si>
  <si>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</si>
  <si>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</si>
  <si>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</si>
  <si>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</si>
  <si>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</si>
  <si>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</si>
  <si>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</si>
  <si>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</si>
  <si>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</si>
  <si>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</si>
  <si>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</si>
  <si>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</si>
  <si>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</si>
  <si>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</si>
  <si>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</si>
  <si>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</si>
  <si>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</si>
  <si>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</si>
  <si>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</si>
  <si>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</si>
  <si>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</si>
  <si>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</si>
  <si>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</si>
  <si>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</si>
  <si>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</si>
  <si>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</si>
  <si>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</si>
  <si>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</si>
  <si>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</si>
  <si>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</si>
  <si>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</si>
  <si>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</si>
  <si>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</si>
  <si>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</si>
  <si>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</si>
  <si>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</si>
  <si>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</si>
  <si>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</si>
  <si>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</si>
  <si>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</si>
  <si>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</si>
  <si>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</si>
  <si>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</si>
  <si>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</si>
  <si>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</si>
  <si>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</si>
  <si>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</si>
  <si>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</si>
  <si>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</si>
  <si>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</si>
  <si>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</si>
  <si>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</si>
  <si>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</si>
  <si>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</si>
  <si>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</si>
  <si>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</si>
  <si>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</si>
  <si>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</si>
  <si>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</si>
  <si>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</si>
  <si>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</si>
  <si>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</si>
  <si>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</si>
  <si>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</si>
  <si>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</si>
  <si>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</si>
  <si>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</si>
  <si>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</si>
  <si>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</si>
  <si>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</si>
  <si>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</si>
  <si>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</si>
  <si>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</si>
  <si>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</si>
  <si>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</si>
  <si>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</si>
  <si>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</si>
  <si>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</si>
  <si>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</si>
  <si>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</si>
  <si>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</si>
  <si>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</si>
  <si>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</si>
  <si>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</si>
  <si>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</si>
  <si>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</si>
  <si>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</si>
  <si>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</si>
  <si>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</si>
  <si>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</si>
  <si>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</si>
  <si>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</si>
  <si>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</si>
  <si>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</si>
  <si>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</si>
  <si>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</si>
  <si>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</si>
  <si>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</si>
  <si>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</si>
  <si>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</si>
  <si>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</si>
  <si>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</si>
  <si>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</si>
  <si>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</si>
  <si>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</si>
  <si>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</si>
  <si>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</si>
  <si>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</si>
  <si>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</si>
  <si>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</si>
  <si>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</si>
  <si>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</si>
  <si>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</si>
  <si>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</si>
  <si>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</si>
  <si>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</si>
  <si>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</si>
  <si>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</si>
  <si>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</si>
  <si>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</si>
  <si>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</si>
  <si>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</si>
  <si>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</si>
  <si>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</si>
  <si>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</si>
  <si>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</si>
  <si>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</si>
  <si>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</si>
  <si>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</si>
  <si>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</si>
  <si>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</si>
  <si>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</si>
  <si>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</si>
  <si>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</si>
  <si>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</si>
  <si>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</si>
  <si>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</si>
  <si>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</si>
  <si>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</si>
  <si>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</si>
  <si>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</si>
  <si>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</si>
  <si>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</si>
  <si>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</si>
  <si>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</si>
  <si>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</si>
  <si>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</si>
  <si>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</si>
  <si>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</si>
  <si>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</si>
  <si>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</si>
  <si>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</si>
  <si>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</si>
  <si>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</si>
  <si>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</si>
  <si>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</si>
  <si>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</si>
  <si>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</si>
  <si>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</si>
  <si>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</si>
  <si>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</si>
  <si>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</si>
  <si>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</si>
  <si>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</si>
  <si>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</si>
  <si>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</si>
  <si>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</si>
  <si>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</si>
  <si>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</si>
  <si>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</si>
  <si>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</si>
  <si>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</si>
  <si>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</si>
  <si>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</si>
  <si>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</si>
  <si>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</si>
  <si>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</si>
  <si>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</si>
  <si>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</si>
  <si>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</si>
  <si>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</si>
  <si>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</si>
  <si>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</si>
  <si>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</si>
  <si>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</si>
  <si>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</si>
  <si>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</si>
  <si>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</si>
  <si>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</si>
  <si>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</si>
  <si>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</si>
  <si>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</si>
  <si>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</si>
  <si>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</si>
  <si>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</si>
  <si>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</si>
  <si>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</si>
  <si>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</si>
  <si>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</si>
  <si>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</si>
  <si>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</si>
  <si>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</si>
  <si>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</si>
  <si>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</si>
  <si>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</si>
  <si>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</si>
  <si>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</si>
  <si>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</si>
  <si>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</si>
  <si>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</si>
  <si>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</si>
  <si>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</si>
  <si>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</si>
  <si>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</si>
  <si>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</si>
  <si>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</si>
  <si>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</si>
  <si>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</si>
  <si>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</si>
  <si>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</si>
  <si>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</si>
  <si>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</si>
  <si>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</si>
  <si>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</si>
  <si>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</si>
  <si>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</si>
  <si>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</si>
  <si>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</si>
  <si>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</si>
  <si>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</si>
  <si>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</si>
  <si>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</si>
  <si>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</si>
  <si>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</si>
  <si>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</si>
  <si>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</si>
  <si>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</si>
  <si>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</si>
  <si>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</si>
  <si>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</si>
  <si>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</si>
  <si>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</si>
  <si>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</si>
  <si>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</si>
  <si>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</si>
  <si>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</si>
  <si>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</si>
  <si>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</si>
  <si>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</si>
  <si>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</si>
  <si>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</si>
  <si>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</si>
  <si>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</si>
  <si>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</si>
  <si>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</si>
  <si>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</si>
  <si>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</si>
  <si>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</si>
  <si>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</si>
  <si>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</si>
  <si>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</si>
  <si>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</si>
  <si>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</si>
  <si>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</si>
  <si>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</si>
  <si>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</si>
  <si>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</si>
  <si>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</si>
  <si>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</si>
  <si>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</si>
  <si>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</si>
  <si>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</si>
  <si>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</si>
  <si>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</si>
  <si>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</si>
  <si>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</si>
  <si>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</si>
  <si>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</si>
  <si>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</si>
  <si>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</si>
  <si>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</si>
  <si>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</si>
  <si>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</si>
  <si>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</si>
  <si>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</si>
  <si>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</si>
  <si>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</si>
  <si>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</si>
  <si>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</si>
  <si>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</si>
  <si>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</si>
  <si>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</si>
  <si>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</si>
  <si>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</si>
  <si>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</si>
  <si>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</si>
  <si>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</si>
  <si>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</si>
  <si>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</si>
  <si>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</si>
  <si>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</si>
  <si>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</si>
  <si>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</si>
  <si>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</si>
  <si>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</si>
  <si>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</si>
  <si>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</si>
  <si>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</si>
  <si>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</si>
  <si>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</si>
  <si>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</si>
  <si>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</si>
  <si>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</si>
  <si>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</si>
  <si>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</si>
  <si>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</si>
  <si>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</si>
  <si>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</si>
  <si>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</si>
  <si>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</si>
  <si>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</si>
  <si>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</si>
  <si>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</si>
  <si>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</si>
  <si>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</si>
  <si>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</si>
  <si>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</si>
  <si>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</si>
  <si>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</si>
  <si>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</si>
  <si>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</si>
  <si>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</si>
  <si>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</si>
  <si>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</si>
  <si>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</si>
  <si>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</si>
  <si>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</si>
  <si>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</si>
  <si>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</si>
  <si>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</si>
  <si>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</si>
  <si>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</si>
  <si>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</si>
  <si>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</si>
  <si>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</si>
  <si>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</si>
  <si>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</si>
  <si>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</si>
  <si>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</si>
  <si>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</si>
  <si>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</si>
  <si>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</si>
  <si>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</si>
  <si>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</si>
  <si>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</si>
  <si>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</si>
  <si>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</si>
  <si>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</si>
  <si>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</si>
  <si>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</si>
  <si>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</si>
  <si>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</si>
  <si>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</si>
  <si>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</si>
  <si>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</si>
  <si>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</si>
  <si>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</si>
  <si>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</si>
  <si>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</si>
  <si>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</si>
  <si>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</si>
  <si>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</si>
  <si>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</si>
  <si>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</si>
  <si>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</si>
  <si>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</si>
  <si>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</si>
  <si>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</si>
  <si>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</si>
  <si>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</si>
  <si>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</si>
  <si>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</si>
  <si>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</si>
  <si>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</si>
  <si>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</si>
  <si>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</si>
  <si>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</si>
  <si>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</si>
  <si>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</si>
  <si>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</si>
  <si>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</si>
  <si>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</si>
  <si>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</si>
  <si>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</si>
  <si>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</si>
  <si>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</si>
  <si>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</si>
  <si>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</si>
  <si>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</si>
  <si>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</si>
  <si>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</si>
  <si>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</si>
  <si>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</si>
  <si>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</si>
  <si>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</si>
  <si>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</si>
  <si>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</si>
  <si>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</si>
  <si>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</si>
  <si>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</si>
  <si>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</si>
  <si>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</si>
  <si>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</si>
  <si>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</si>
  <si>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</si>
  <si>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</si>
  <si>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</si>
  <si>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</si>
  <si>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</si>
  <si>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</si>
  <si>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</si>
  <si>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</si>
  <si>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</si>
  <si>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</si>
  <si>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</si>
  <si>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</si>
  <si>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</si>
  <si>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</si>
  <si>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</si>
  <si>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</si>
  <si>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</si>
  <si>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</si>
  <si>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</si>
  <si>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</si>
  <si>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</si>
  <si>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</si>
  <si>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</si>
  <si>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</si>
  <si>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</si>
  <si>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</si>
  <si>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</si>
  <si>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</si>
  <si>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</si>
  <si>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</si>
  <si>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</si>
  <si>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</si>
  <si>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</si>
  <si>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</si>
  <si>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</si>
  <si>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</si>
  <si>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</si>
  <si>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</si>
  <si>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</si>
  <si>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</si>
  <si>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</si>
  <si>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</si>
  <si>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</si>
  <si>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</si>
  <si>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</si>
  <si>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</si>
  <si>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</si>
  <si>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</si>
  <si>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</si>
  <si>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</si>
  <si>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</si>
  <si>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</si>
  <si>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</si>
  <si>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</si>
  <si>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</si>
  <si>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</si>
  <si>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</si>
  <si>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</si>
  <si>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</si>
  <si>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</si>
  <si>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</si>
  <si>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</si>
  <si>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</si>
  <si>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</si>
  <si>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</si>
  <si>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</si>
  <si>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</si>
  <si>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</si>
  <si>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</si>
  <si>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</si>
  <si>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</si>
  <si>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</si>
  <si>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</si>
  <si>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</si>
  <si>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</si>
  <si>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</si>
  <si>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</si>
  <si>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</si>
  <si>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</si>
  <si>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</si>
  <si>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</si>
  <si>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</si>
  <si>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</si>
  <si>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</si>
  <si>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</si>
  <si>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</si>
  <si>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</si>
  <si>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</si>
  <si>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</si>
  <si>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</si>
  <si>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</si>
  <si>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</si>
  <si>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</si>
  <si>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</si>
  <si>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</si>
  <si>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</si>
  <si>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</si>
  <si>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</si>
  <si>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</si>
  <si>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</si>
  <si>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</si>
  <si>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</si>
  <si>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</si>
  <si>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</si>
  <si>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</si>
  <si>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</si>
  <si>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</si>
  <si>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</si>
  <si>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</si>
  <si>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</si>
  <si>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</si>
  <si>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</si>
  <si>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</si>
  <si>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</si>
  <si>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</si>
  <si>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</si>
  <si>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</si>
  <si>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</si>
  <si>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</si>
  <si>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</si>
  <si>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</si>
  <si>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</si>
  <si>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</si>
  <si>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</si>
  <si>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</si>
  <si>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</si>
  <si>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</si>
  <si>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</si>
  <si>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</si>
  <si>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</si>
  <si>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</si>
  <si>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</si>
  <si>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</si>
  <si>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</si>
  <si>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</si>
  <si>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</si>
  <si>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</si>
  <si>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</si>
  <si>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</si>
  <si>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</si>
  <si>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</si>
  <si>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</si>
  <si>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</si>
  <si>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</si>
  <si>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</si>
  <si>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</si>
  <si>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</si>
  <si>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</si>
  <si>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</si>
  <si>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</si>
  <si>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</si>
  <si>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</si>
  <si>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</si>
  <si>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</si>
  <si>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</si>
  <si>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</si>
  <si>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</si>
  <si>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</si>
  <si>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</si>
  <si>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</si>
  <si>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</si>
  <si>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</si>
  <si>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</si>
  <si>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</si>
  <si>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</si>
  <si>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</si>
  <si>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</si>
  <si>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</si>
  <si>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</si>
  <si>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</si>
  <si>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</si>
  <si>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</si>
  <si>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</si>
  <si>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</si>
  <si>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</si>
  <si>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</si>
  <si>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</si>
  <si>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</si>
  <si>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</si>
  <si>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</si>
  <si>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</si>
  <si>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</si>
  <si>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</si>
  <si>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</si>
  <si>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</si>
  <si>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</si>
  <si>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</si>
  <si>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</si>
  <si>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</si>
  <si>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</si>
  <si>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</si>
  <si>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</si>
  <si>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</si>
  <si>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</si>
  <si>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</si>
  <si>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</si>
  <si>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</si>
  <si>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</si>
  <si>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</si>
  <si>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</si>
  <si>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</si>
  <si>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</si>
  <si>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</si>
  <si>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</si>
  <si>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</si>
  <si>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</si>
  <si>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</si>
  <si>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</si>
  <si>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</si>
  <si>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</si>
  <si>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</si>
  <si>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</si>
  <si>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</si>
  <si>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</si>
  <si>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</si>
  <si>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</si>
  <si>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</si>
  <si>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</si>
  <si>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</si>
  <si>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</si>
  <si>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</si>
  <si>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</si>
  <si>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</si>
  <si>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</si>
  <si>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</si>
  <si>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</si>
  <si>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</si>
  <si>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</si>
  <si>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</si>
  <si>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</si>
  <si>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</si>
  <si>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</si>
  <si>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</si>
  <si>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</si>
  <si>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</si>
  <si>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</si>
  <si>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</si>
  <si>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</si>
  <si>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</si>
  <si>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</si>
  <si>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</si>
  <si>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</si>
  <si>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</si>
  <si>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</si>
  <si>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</si>
  <si>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</si>
  <si>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</si>
  <si>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</si>
  <si>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</si>
  <si>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</si>
  <si>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</si>
  <si>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</si>
  <si>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</si>
  <si>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</si>
  <si>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</si>
  <si>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</si>
  <si>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</si>
  <si>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</si>
  <si>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</si>
  <si>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</si>
  <si>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</si>
  <si>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</si>
  <si>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</si>
  <si>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</si>
  <si>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</si>
  <si>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</si>
  <si>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</si>
  <si>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</si>
  <si>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</si>
  <si>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</si>
  <si>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</si>
  <si>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</si>
  <si>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</si>
  <si>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</si>
  <si>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</si>
  <si>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</si>
  <si>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</si>
  <si>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</si>
  <si>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</si>
  <si>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</si>
  <si>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</si>
  <si>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</si>
  <si>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</si>
  <si>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</si>
  <si>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</si>
  <si>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</si>
  <si>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</si>
  <si>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</si>
  <si>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</si>
  <si>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</si>
  <si>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</si>
  <si>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</si>
  <si>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</si>
  <si>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</si>
  <si>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</si>
  <si>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</si>
  <si>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</si>
  <si>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</si>
  <si>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</si>
  <si>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</si>
  <si>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</si>
  <si>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</si>
  <si>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</si>
  <si>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</si>
  <si>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</si>
  <si>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</si>
  <si>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</si>
  <si>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</si>
  <si>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</si>
  <si>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</si>
  <si>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</si>
  <si>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</si>
  <si>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</si>
  <si>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</si>
  <si>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</si>
  <si>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</si>
  <si>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</si>
  <si>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</si>
  <si>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</si>
  <si>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</si>
  <si>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</si>
  <si>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</si>
  <si>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</si>
  <si>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</si>
  <si>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</si>
  <si>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</si>
  <si>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</si>
  <si>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</si>
  <si>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</si>
  <si>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</si>
  <si>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</si>
  <si>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</si>
  <si>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</si>
  <si>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</si>
  <si>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</si>
  <si>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</si>
  <si>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</si>
  <si>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</si>
  <si>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</si>
  <si>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</si>
  <si>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</si>
  <si>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</si>
  <si>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</si>
  <si>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</si>
  <si>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</si>
  <si>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</si>
  <si>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</si>
  <si>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</si>
  <si>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</si>
  <si>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</si>
  <si>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</si>
  <si>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</si>
  <si>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</si>
  <si>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</si>
  <si>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</si>
  <si>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</si>
  <si>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</si>
  <si>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</si>
  <si>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</si>
  <si>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</si>
  <si>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</si>
  <si>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</si>
  <si>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</si>
  <si>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</si>
  <si>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</si>
  <si>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</si>
  <si>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</si>
  <si>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</si>
  <si>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</si>
  <si>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</si>
  <si>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</si>
  <si>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</si>
  <si>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</si>
  <si>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</si>
  <si>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</si>
  <si>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</si>
  <si>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</si>
  <si>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</si>
  <si>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</si>
  <si>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</si>
  <si>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</si>
  <si>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</si>
  <si>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</si>
  <si>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</si>
  <si>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</si>
  <si>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</si>
  <si>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</si>
  <si>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</si>
  <si>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</si>
  <si>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</si>
  <si>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</si>
  <si>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</si>
  <si>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</si>
  <si>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</si>
  <si>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</si>
  <si>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</si>
  <si>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</si>
  <si>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</si>
  <si>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</si>
  <si>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</si>
  <si>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</si>
  <si>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</si>
  <si>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</si>
  <si>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</si>
  <si>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</si>
  <si>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</si>
  <si>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</si>
  <si>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</si>
  <si>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</si>
  <si>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</si>
  <si>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</si>
  <si>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</si>
  <si>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</si>
  <si>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</si>
  <si>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</si>
  <si>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</si>
  <si>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</si>
  <si>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</si>
  <si>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</si>
  <si>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</si>
  <si>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</si>
  <si>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</si>
  <si>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</si>
  <si>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</si>
  <si>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</si>
  <si>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</si>
  <si>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</si>
  <si>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</si>
  <si>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</si>
  <si>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</si>
  <si>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</si>
  <si>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</si>
  <si>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</si>
  <si>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</si>
  <si>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</si>
  <si>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</si>
  <si>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</si>
  <si>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</si>
  <si>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</si>
  <si>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</si>
  <si>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</si>
  <si>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</si>
  <si>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</si>
  <si>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</si>
  <si>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</si>
  <si>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</si>
  <si>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</si>
  <si>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</si>
  <si>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</si>
  <si>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</si>
  <si>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</si>
  <si>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</si>
  <si>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</si>
  <si>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</si>
  <si>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</si>
  <si>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</si>
  <si>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</si>
  <si>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</si>
  <si>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</si>
  <si>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</si>
  <si>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</si>
  <si>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</si>
  <si>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</si>
  <si>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</si>
  <si>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</si>
  <si>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</si>
  <si>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</si>
  <si>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</si>
  <si>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</si>
  <si>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</si>
  <si>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</si>
  <si>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</si>
  <si>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</si>
  <si>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</si>
  <si>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</si>
  <si>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</si>
  <si>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</si>
  <si>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</si>
  <si>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</si>
  <si>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</si>
  <si>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</si>
  <si>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</si>
  <si>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</si>
  <si>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</si>
  <si>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</si>
  <si>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</si>
  <si>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</si>
  <si>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</si>
  <si>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</si>
  <si>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</si>
  <si>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</si>
  <si>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</si>
  <si>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</si>
  <si>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</si>
  <si>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</si>
  <si>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</si>
  <si>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</si>
  <si>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</si>
  <si>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</si>
  <si>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</si>
  <si>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</si>
  <si>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</si>
  <si>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</si>
  <si>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</si>
  <si>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</si>
  <si>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</si>
  <si>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</si>
  <si>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</si>
  <si>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</si>
  <si>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</si>
  <si>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</si>
  <si>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</si>
  <si>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</si>
  <si>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</si>
  <si>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</si>
  <si>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</si>
  <si>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</si>
  <si>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</si>
  <si>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</si>
  <si>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</si>
  <si>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</si>
  <si>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</si>
  <si>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</si>
  <si>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</si>
  <si>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</si>
  <si>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</si>
  <si>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</si>
  <si>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</si>
  <si>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</si>
  <si>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</si>
  <si>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</si>
  <si>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</si>
  <si>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</si>
  <si>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</si>
  <si>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</si>
  <si>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</si>
  <si>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</si>
  <si>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</si>
  <si>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</si>
  <si>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</si>
  <si>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</si>
  <si>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</si>
  <si>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</si>
  <si>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</si>
  <si>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</si>
  <si>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</si>
  <si>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</si>
  <si>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</si>
  <si>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</si>
  <si>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</si>
  <si>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</si>
  <si>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</si>
  <si>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</si>
  <si>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</si>
  <si>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</si>
  <si>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</si>
  <si>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</si>
  <si>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</si>
  <si>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</si>
  <si>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</si>
  <si>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</si>
  <si>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</si>
  <si>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</si>
  <si>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</si>
  <si>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</si>
  <si>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</si>
  <si>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</si>
  <si>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</si>
  <si>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</si>
  <si>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</si>
  <si>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</si>
  <si>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</si>
  <si>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</si>
  <si>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</si>
  <si>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</si>
  <si>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</si>
  <si>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</si>
  <si>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</si>
  <si>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</si>
  <si>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</si>
  <si>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</si>
  <si>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</si>
  <si>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</si>
  <si>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</si>
  <si>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</si>
  <si>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</si>
  <si>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</si>
  <si>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</si>
  <si>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</si>
  <si>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</si>
  <si>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</si>
  <si>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</si>
  <si>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</si>
  <si>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</si>
  <si>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</si>
  <si>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</si>
  <si>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</si>
  <si>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</si>
  <si>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</si>
  <si>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</si>
  <si>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</si>
  <si>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</si>
  <si>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</si>
  <si>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</si>
  <si>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</si>
  <si>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</si>
  <si>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</si>
  <si>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</si>
  <si>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</si>
  <si>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</si>
  <si>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</si>
  <si>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</si>
  <si>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</si>
  <si>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</si>
  <si>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</si>
  <si>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</si>
  <si>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</si>
  <si>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</si>
  <si>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</si>
  <si>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</si>
  <si>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</si>
  <si>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</si>
  <si>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</si>
  <si>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</si>
  <si>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</si>
  <si>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</si>
  <si>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</si>
  <si>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</si>
  <si>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</si>
  <si>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</si>
  <si>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</si>
  <si>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</si>
  <si>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</si>
  <si>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</si>
  <si>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</si>
  <si>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</si>
  <si>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</si>
  <si>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</si>
  <si>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</si>
  <si>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</si>
  <si>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</si>
  <si>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</si>
  <si>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</si>
  <si>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</si>
  <si>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</si>
  <si>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</si>
  <si>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</si>
  <si>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</si>
  <si>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</si>
  <si>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</si>
  <si>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</si>
  <si>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</si>
  <si>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</si>
  <si>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</si>
  <si>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</si>
  <si>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</si>
  <si>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</si>
  <si>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</si>
  <si>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</si>
  <si>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</si>
  <si>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</si>
  <si>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</si>
  <si>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</si>
  <si>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</si>
  <si>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</si>
  <si>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</si>
  <si>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</si>
  <si>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</si>
  <si>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</si>
  <si>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</si>
  <si>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</si>
  <si>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</si>
  <si>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</si>
  <si>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</si>
  <si>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</si>
  <si>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</si>
  <si>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</si>
  <si>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</si>
  <si>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</si>
  <si>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</si>
  <si>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</si>
  <si>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</si>
  <si>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</si>
  <si>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</si>
  <si>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</si>
  <si>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</si>
  <si>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</si>
  <si>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</si>
  <si>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</si>
  <si>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</si>
  <si>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</si>
  <si>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</si>
  <si>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</si>
  <si>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</si>
  <si>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</si>
  <si>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</si>
  <si>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</si>
  <si>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</si>
  <si>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</si>
  <si>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</si>
  <si>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</si>
  <si>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</si>
  <si>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</si>
  <si>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</si>
  <si>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</si>
  <si>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</si>
  <si>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</si>
  <si>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</si>
  <si>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</si>
  <si>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</si>
  <si>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</si>
  <si>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</si>
  <si>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</si>
  <si>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</si>
  <si>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</si>
  <si>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</si>
  <si>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</si>
  <si>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</si>
  <si>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</si>
  <si>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</si>
  <si>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</si>
  <si>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</si>
  <si>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</si>
  <si>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</si>
  <si>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</si>
  <si>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</si>
  <si>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</si>
  <si>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</si>
  <si>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</si>
  <si>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</si>
  <si>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</si>
  <si>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</si>
  <si>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</si>
  <si>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</si>
  <si>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</si>
  <si>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</si>
  <si>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</si>
  <si>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</si>
  <si>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</si>
  <si>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</si>
  <si>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</si>
  <si>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</si>
  <si>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</si>
  <si>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</si>
  <si>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</si>
  <si>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</si>
  <si>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</si>
  <si>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</si>
  <si>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</si>
  <si>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</si>
  <si>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</si>
  <si>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</si>
  <si>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</si>
  <si>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</si>
  <si>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</si>
  <si>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</si>
  <si>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</si>
  <si>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</si>
  <si>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</si>
  <si>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</si>
  <si>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</si>
  <si>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</si>
  <si>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</si>
  <si>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</si>
  <si>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</si>
  <si>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</si>
  <si>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</si>
  <si>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</si>
  <si>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</si>
  <si>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</si>
  <si>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</si>
  <si>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</si>
  <si>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</si>
  <si>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</si>
  <si>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</si>
  <si>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</si>
  <si>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</si>
  <si>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</si>
  <si>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</si>
  <si>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</si>
  <si>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</si>
  <si>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</si>
  <si>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</si>
  <si>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</si>
  <si>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</si>
  <si>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</si>
  <si>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</si>
  <si>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</si>
  <si>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</si>
  <si>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</si>
  <si>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</si>
  <si>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</si>
  <si>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</si>
  <si>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</si>
  <si>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</si>
  <si>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</si>
  <si>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</si>
  <si>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</si>
  <si>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</si>
  <si>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</si>
  <si>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</si>
  <si>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</si>
  <si>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</si>
  <si>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</si>
  <si>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</si>
  <si>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</si>
  <si>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</si>
  <si>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</si>
  <si>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</si>
  <si>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</si>
  <si>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</si>
  <si>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</si>
  <si>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</si>
  <si>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</si>
  <si>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</si>
  <si>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</si>
  <si>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</si>
  <si>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</si>
  <si>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</si>
  <si>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</si>
  <si>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</si>
  <si>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</si>
  <si>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</si>
  <si>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</si>
  <si>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</si>
  <si>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</si>
  <si>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</si>
  <si>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</si>
  <si>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</si>
  <si>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</si>
  <si>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</si>
  <si>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</si>
  <si>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</si>
  <si>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</si>
  <si>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</si>
  <si>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</si>
  <si>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</si>
  <si>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</si>
  <si>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</si>
  <si>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</si>
  <si>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</si>
  <si>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</si>
  <si>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</si>
  <si>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</si>
  <si>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</si>
  <si>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</si>
  <si>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</si>
  <si>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</si>
  <si>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</si>
  <si>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</si>
  <si>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</si>
  <si>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</si>
  <si>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</si>
  <si>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</si>
  <si>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</si>
  <si>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</si>
  <si>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</si>
  <si>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</si>
  <si>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</si>
  <si>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</si>
  <si>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</si>
  <si>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</si>
  <si>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</si>
  <si>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</si>
  <si>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</si>
  <si>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</si>
  <si>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</si>
  <si>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</si>
  <si>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</si>
  <si>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</si>
  <si>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</si>
  <si>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</si>
  <si>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</si>
  <si>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</si>
  <si>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</si>
  <si>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</si>
  <si>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</si>
  <si>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</si>
  <si>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</si>
  <si>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</si>
  <si>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</si>
  <si>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</si>
  <si>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</si>
  <si>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</si>
  <si>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</si>
  <si>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</si>
  <si>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</si>
  <si>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</si>
  <si>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</si>
  <si>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</si>
  <si>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</si>
  <si>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</si>
  <si>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</si>
  <si>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</si>
  <si>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</si>
  <si>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</si>
  <si>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</si>
  <si>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</si>
  <si>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</si>
  <si>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</si>
  <si>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</si>
  <si>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</si>
  <si>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</si>
  <si>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</si>
  <si>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</si>
  <si>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</si>
  <si>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</si>
  <si>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</si>
  <si>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</si>
  <si>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</si>
  <si>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</si>
  <si>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</si>
  <si>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</si>
  <si>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</si>
  <si>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</si>
  <si>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</si>
  <si>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</si>
  <si>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</si>
  <si>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</si>
  <si>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</si>
  <si>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</si>
  <si>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</si>
  <si>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</si>
  <si>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</si>
  <si>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</si>
  <si>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</si>
  <si>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</si>
  <si>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</si>
  <si>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</si>
  <si>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</si>
  <si>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</si>
  <si>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</si>
  <si>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</si>
  <si>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</si>
  <si>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</si>
  <si>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</si>
  <si>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</si>
  <si>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</si>
  <si>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</si>
  <si>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</si>
  <si>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</si>
  <si>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</si>
  <si>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</si>
  <si>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</si>
  <si>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</si>
  <si>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</si>
  <si>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</si>
  <si>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</si>
  <si>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</si>
  <si>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</si>
  <si>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</si>
  <si>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</si>
  <si>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</si>
  <si>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</si>
  <si>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</si>
  <si>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</si>
  <si>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</si>
  <si>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</si>
  <si>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</si>
  <si>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</si>
  <si>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</si>
  <si>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</si>
  <si>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</si>
  <si>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</si>
  <si>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</si>
  <si>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</si>
  <si>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</si>
  <si>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</si>
  <si>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</si>
  <si>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</si>
  <si>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</si>
  <si>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</si>
  <si>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</si>
  <si>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</si>
  <si>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</si>
  <si>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</si>
  <si>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</si>
  <si>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</si>
  <si>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</si>
  <si>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</si>
  <si>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</si>
  <si>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</si>
  <si>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</si>
  <si>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</si>
  <si>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</si>
  <si>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</si>
  <si>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</si>
  <si>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</si>
  <si>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</si>
  <si>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</si>
  <si>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</si>
  <si>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</si>
  <si>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</si>
  <si>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</si>
  <si>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</si>
  <si>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</si>
  <si>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</si>
  <si>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</si>
  <si>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</si>
  <si>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</si>
  <si>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</si>
  <si>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</si>
  <si>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</si>
  <si>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</si>
  <si>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</si>
  <si>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</si>
  <si>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</si>
  <si>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</si>
  <si>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</si>
  <si>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</si>
  <si>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</si>
  <si>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</si>
  <si>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</si>
  <si>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</si>
  <si>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</si>
  <si>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</si>
  <si>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</si>
  <si>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</si>
  <si>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</si>
  <si>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</si>
  <si>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</si>
  <si>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</si>
  <si>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</si>
  <si>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</si>
  <si>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</si>
  <si>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</si>
  <si>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</si>
  <si>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</si>
  <si>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</si>
  <si>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</si>
  <si>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</si>
  <si>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</si>
  <si>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</si>
  <si>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</si>
  <si>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</si>
  <si>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</si>
  <si>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</si>
  <si>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</si>
  <si>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</si>
  <si>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</si>
  <si>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</si>
  <si>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</si>
  <si>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</si>
  <si>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</si>
  <si>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</si>
  <si>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</si>
  <si>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</si>
  <si>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</si>
  <si>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</si>
  <si>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</si>
  <si>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</si>
  <si>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</si>
  <si>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</si>
  <si>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</si>
  <si>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</si>
  <si>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</si>
  <si>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</si>
  <si>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</si>
  <si>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</si>
  <si>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</si>
  <si>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</si>
  <si>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</si>
  <si>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</si>
  <si>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</si>
  <si>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</si>
  <si>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</si>
  <si>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</si>
  <si>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</si>
  <si>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</si>
  <si>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</si>
  <si>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</si>
  <si>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</si>
  <si>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</si>
  <si>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</si>
  <si>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</si>
  <si>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</si>
  <si>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</si>
  <si>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</si>
  <si>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</si>
  <si>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</si>
  <si>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</si>
  <si>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</si>
  <si>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</si>
  <si>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</si>
  <si>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</si>
  <si>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</si>
  <si>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</si>
  <si>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</si>
  <si>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</si>
  <si>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</si>
  <si>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</si>
  <si>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</si>
  <si>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</si>
  <si>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</si>
  <si>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</si>
  <si>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</si>
  <si>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</si>
  <si>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</si>
  <si>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</si>
  <si>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</si>
  <si>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</si>
  <si>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</si>
  <si>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</si>
  <si>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</si>
  <si>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</si>
  <si>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</si>
  <si>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</si>
  <si>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</si>
  <si>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</si>
  <si>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</si>
  <si>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</si>
  <si>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</si>
  <si>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</si>
  <si>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</si>
  <si>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</si>
  <si>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</si>
  <si>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</si>
  <si>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</si>
  <si>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</si>
  <si>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</si>
  <si>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</si>
  <si>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</si>
  <si>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</si>
  <si>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</si>
  <si>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</si>
  <si>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</si>
  <si>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</si>
  <si>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</si>
  <si>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</si>
  <si>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</si>
  <si>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</si>
  <si>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</si>
  <si>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</si>
  <si>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</si>
  <si>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</si>
  <si>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</si>
  <si>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</si>
  <si>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</si>
  <si>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</si>
  <si>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</si>
  <si>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</si>
  <si>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</si>
  <si>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</si>
  <si>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</si>
  <si>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</si>
  <si>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</si>
  <si>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</si>
  <si>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</si>
  <si>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</si>
  <si>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</si>
  <si>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</si>
  <si>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</si>
  <si>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</si>
  <si>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</si>
  <si>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</si>
  <si>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</si>
  <si>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</si>
  <si>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</si>
  <si>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</si>
  <si>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</si>
  <si>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</si>
  <si>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</si>
  <si>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</si>
  <si>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</si>
  <si>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</si>
  <si>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</si>
  <si>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</si>
  <si>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</si>
  <si>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</si>
  <si>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</si>
  <si>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</si>
  <si>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</si>
  <si>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</si>
  <si>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</si>
  <si>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</si>
  <si>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</si>
  <si>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</si>
  <si>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</si>
  <si>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</si>
  <si>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</si>
  <si>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</si>
  <si>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</si>
  <si>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</si>
  <si>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</si>
  <si>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</si>
  <si>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</si>
  <si>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</si>
  <si>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</si>
  <si>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</si>
  <si>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</si>
  <si>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</si>
  <si>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</si>
  <si>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</si>
  <si>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</si>
  <si>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</si>
  <si>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</si>
  <si>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</si>
  <si>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</si>
  <si>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</si>
  <si>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</si>
  <si>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</si>
  <si>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</si>
  <si>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</si>
  <si>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</si>
  <si>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</si>
  <si>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</si>
  <si>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</si>
  <si>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</si>
  <si>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</si>
  <si>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</si>
  <si>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</si>
  <si>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</si>
  <si>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</si>
  <si>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</si>
  <si>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</si>
  <si>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</si>
  <si>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</si>
  <si>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</si>
  <si>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</si>
  <si>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</si>
  <si>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</si>
  <si>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</si>
  <si>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</si>
  <si>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</si>
  <si>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</si>
  <si>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</si>
  <si>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</si>
  <si>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</si>
  <si>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</si>
  <si>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</si>
  <si>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</si>
  <si>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</si>
  <si>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</si>
  <si>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</si>
  <si>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</si>
  <si>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</si>
  <si>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</si>
  <si>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</si>
  <si>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</si>
  <si>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</si>
  <si>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</si>
  <si>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</si>
  <si>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</si>
  <si>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</si>
  <si>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</si>
  <si>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</si>
  <si>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</si>
  <si>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</si>
  <si>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</si>
  <si>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</si>
  <si>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</si>
  <si>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</si>
  <si>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</si>
  <si>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</si>
  <si>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</si>
  <si>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</si>
  <si>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</si>
  <si>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</si>
  <si>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</si>
  <si>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</si>
  <si>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</si>
  <si>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</si>
  <si>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</si>
  <si>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</si>
  <si>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</si>
  <si>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</si>
  <si>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</si>
  <si>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</si>
  <si>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</si>
  <si>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</si>
  <si>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</si>
  <si>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</si>
  <si>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</si>
  <si>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</si>
  <si>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</si>
  <si>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</si>
  <si>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</si>
  <si>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</si>
  <si>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</si>
  <si>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</si>
  <si>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</si>
  <si>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</si>
  <si>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</si>
  <si>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</si>
  <si>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</si>
  <si>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</si>
  <si>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</si>
  <si>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</si>
  <si>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</si>
  <si>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</si>
  <si>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</si>
  <si>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</si>
  <si>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</si>
  <si>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</si>
  <si>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</si>
  <si>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</si>
  <si>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</si>
  <si>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</si>
  <si>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</si>
  <si>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</si>
  <si>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</si>
  <si>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</si>
  <si>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</si>
  <si>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</si>
  <si>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</si>
  <si>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</si>
  <si>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</si>
  <si>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</si>
  <si>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</si>
  <si>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</si>
  <si>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</si>
  <si>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</si>
  <si>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</si>
  <si>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</si>
  <si>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</si>
  <si>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</si>
  <si>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</si>
  <si>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</si>
  <si>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</si>
  <si>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</si>
  <si>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</si>
  <si>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</si>
  <si>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</si>
  <si>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</si>
  <si>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</si>
  <si>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</si>
  <si>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</si>
  <si>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</si>
  <si>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</si>
  <si>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</si>
  <si>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</si>
  <si>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</si>
  <si>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</si>
  <si>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</si>
  <si>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</si>
  <si>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</si>
  <si>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</si>
  <si>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</si>
  <si>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</si>
  <si>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</si>
  <si>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</si>
  <si>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</si>
  <si>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</si>
  <si>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</si>
  <si>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</si>
  <si>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</si>
  <si>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</si>
  <si>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</si>
  <si>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</si>
  <si>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</si>
  <si>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</si>
  <si>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</si>
  <si>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</si>
  <si>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</si>
  <si>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</si>
  <si>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</si>
  <si>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</si>
  <si>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</si>
  <si>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</si>
  <si>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</si>
  <si>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</si>
  <si>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</si>
  <si>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</si>
  <si>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</si>
  <si>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</si>
  <si>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</si>
  <si>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</si>
  <si>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</si>
  <si>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</si>
  <si>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</si>
  <si>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</si>
  <si>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</si>
  <si>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</si>
  <si>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</si>
  <si>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</si>
  <si>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</si>
  <si>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</si>
  <si>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</si>
  <si>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</si>
  <si>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</si>
  <si>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</si>
  <si>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</si>
  <si>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</si>
  <si>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</si>
  <si>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</si>
  <si>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</si>
  <si>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</si>
  <si>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</si>
  <si>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</si>
  <si>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</si>
  <si>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</si>
  <si>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</si>
  <si>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</si>
  <si>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</si>
  <si>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</si>
  <si>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</si>
  <si>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</si>
  <si>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</si>
  <si>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</si>
  <si>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</si>
  <si>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</si>
  <si>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</si>
  <si>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</si>
  <si>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</si>
  <si>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</si>
  <si>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</si>
  <si>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</si>
  <si>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</si>
  <si>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</si>
  <si>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</si>
  <si>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</si>
  <si>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</si>
  <si>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</si>
  <si>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</si>
  <si>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</si>
  <si>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</si>
  <si>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</si>
  <si>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</si>
  <si>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</si>
  <si>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</si>
  <si>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</si>
  <si>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</si>
  <si>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</si>
  <si>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</si>
  <si>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</si>
  <si>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</si>
  <si>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</si>
  <si>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</si>
  <si>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</si>
  <si>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</si>
  <si>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</si>
  <si>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</si>
  <si>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</si>
  <si>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</si>
  <si>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</si>
  <si>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</si>
  <si>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</si>
  <si>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</si>
  <si>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</si>
  <si>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</si>
  <si>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</si>
  <si>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</si>
  <si>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</si>
  <si>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</si>
  <si>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</si>
  <si>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</si>
  <si>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</si>
  <si>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</si>
  <si>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</si>
  <si>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</si>
  <si>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</si>
  <si>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</si>
  <si>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</si>
  <si>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</si>
  <si>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</si>
  <si>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</si>
  <si>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</si>
  <si>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</si>
  <si>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</si>
  <si>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</si>
  <si>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</si>
  <si>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</si>
  <si>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</si>
  <si>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</si>
  <si>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</si>
  <si>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</si>
  <si>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</si>
  <si>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</si>
  <si>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</si>
  <si>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</si>
  <si>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</si>
  <si>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</si>
  <si>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</si>
  <si>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</si>
  <si>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</si>
  <si>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</si>
  <si>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</si>
  <si>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</si>
  <si>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</si>
  <si>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</si>
  <si>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</si>
  <si>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</si>
  <si>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</si>
  <si>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</si>
  <si>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</si>
  <si>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</si>
  <si>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</si>
  <si>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</si>
  <si>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</si>
  <si>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</si>
  <si>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</si>
  <si>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</si>
  <si>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</si>
  <si>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</si>
  <si>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</si>
  <si>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</si>
  <si>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</si>
  <si>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</si>
  <si>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</si>
  <si>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</si>
  <si>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</si>
  <si>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</si>
  <si>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</si>
  <si>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</si>
  <si>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</si>
  <si>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</si>
  <si>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</si>
  <si>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</si>
  <si>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</si>
  <si>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</si>
  <si>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</si>
  <si>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</si>
  <si>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</si>
  <si>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</si>
  <si>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</si>
  <si>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</si>
  <si>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</si>
  <si>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</si>
  <si>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</si>
  <si>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</si>
  <si>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</si>
  <si>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</si>
  <si>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</si>
  <si>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</si>
  <si>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</si>
  <si>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</si>
  <si>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</si>
  <si>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</si>
  <si>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</si>
  <si>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</si>
  <si>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</si>
  <si>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</si>
  <si>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</si>
  <si>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</si>
  <si>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</si>
  <si>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</si>
  <si>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</si>
  <si>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</si>
  <si>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</si>
  <si>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</si>
  <si>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</si>
  <si>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</si>
  <si>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</si>
  <si>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</si>
  <si>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</si>
  <si>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</si>
  <si>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</si>
  <si>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</si>
  <si>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</si>
  <si>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</si>
  <si>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</si>
  <si>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</si>
  <si>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</si>
  <si>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</si>
  <si>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</si>
  <si>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</si>
  <si>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</si>
  <si>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</si>
  <si>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</si>
  <si>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</si>
  <si>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</si>
  <si>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</si>
  <si>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</si>
  <si>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</si>
  <si>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</si>
  <si>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</si>
  <si>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</si>
  <si>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</si>
  <si>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</si>
  <si>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</si>
  <si>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</si>
  <si>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</si>
  <si>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</si>
  <si>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</si>
  <si>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</si>
  <si>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</si>
  <si>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</si>
  <si>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</si>
  <si>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</si>
  <si>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</si>
  <si>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</si>
  <si>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</si>
  <si>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</si>
  <si>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</si>
  <si>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</si>
  <si>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</si>
  <si>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</si>
  <si>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</si>
  <si>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</si>
  <si>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</si>
  <si>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</si>
  <si>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</si>
  <si>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</si>
  <si>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</si>
  <si>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</si>
  <si>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</si>
  <si>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</si>
  <si>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</si>
  <si>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</si>
  <si>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</si>
  <si>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</si>
  <si>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</si>
  <si>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</si>
  <si>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</si>
  <si>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</si>
  <si>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</si>
  <si>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</si>
  <si>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</si>
  <si>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</si>
  <si>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</si>
  <si>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</si>
  <si>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</si>
  <si>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</si>
  <si>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</si>
  <si>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</si>
  <si>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</si>
  <si>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</si>
  <si>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</si>
  <si>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</si>
  <si>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</si>
  <si>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</si>
  <si>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</si>
  <si>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</si>
  <si>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</si>
  <si>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</si>
  <si>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</si>
  <si>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</si>
  <si>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</si>
  <si>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</si>
  <si>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</si>
  <si>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</si>
  <si>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</si>
  <si>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</si>
  <si>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</si>
  <si>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</si>
  <si>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</si>
  <si>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</si>
  <si>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</si>
  <si>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</si>
  <si>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</si>
  <si>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</si>
  <si>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</si>
  <si>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</si>
  <si>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</si>
  <si>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</si>
  <si>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</si>
  <si>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</si>
  <si>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</si>
  <si>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</si>
  <si>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</si>
  <si>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</si>
  <si>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</si>
  <si>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</si>
  <si>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</si>
  <si>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</si>
  <si>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</si>
  <si>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</si>
  <si>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</si>
  <si>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</si>
  <si>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</si>
  <si>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</si>
  <si>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</si>
  <si>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</si>
  <si>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</si>
  <si>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</si>
  <si>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</si>
  <si>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</si>
  <si>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</si>
  <si>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</si>
  <si>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</si>
  <si>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</si>
  <si>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</si>
  <si>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</si>
  <si>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</si>
  <si>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</si>
  <si>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</si>
  <si>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</si>
  <si>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</si>
  <si>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</si>
  <si>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</si>
  <si>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</si>
  <si>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</si>
  <si>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</si>
  <si>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</si>
  <si>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</si>
  <si>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</si>
  <si>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</si>
  <si>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</si>
  <si>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</si>
  <si>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</si>
  <si>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</si>
  <si>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</si>
  <si>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</si>
  <si>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</si>
  <si>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</si>
  <si>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</si>
  <si>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</si>
  <si>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</si>
  <si>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</si>
  <si>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</si>
  <si>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</si>
  <si>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</si>
  <si>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</si>
  <si>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</si>
  <si>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</si>
  <si>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</si>
  <si>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</si>
  <si>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</si>
  <si>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</si>
  <si>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</si>
  <si>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</si>
  <si>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</si>
  <si>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</si>
  <si>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</si>
  <si>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</si>
  <si>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</si>
  <si>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</si>
  <si>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</si>
  <si>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</si>
  <si>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</si>
  <si>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</si>
  <si>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</si>
  <si>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</si>
  <si>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</si>
  <si>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</si>
  <si>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</si>
  <si>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</si>
  <si>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</si>
  <si>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</si>
  <si>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</si>
  <si>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</si>
  <si>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</si>
  <si>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</si>
  <si>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</si>
  <si>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</si>
  <si>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</si>
  <si>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</si>
  <si>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</si>
  <si>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</si>
  <si>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</si>
  <si>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</si>
  <si>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</si>
  <si>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</si>
  <si>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</si>
  <si>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</si>
  <si>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</si>
  <si>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</si>
  <si>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</si>
  <si>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</si>
  <si>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</si>
  <si>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</si>
  <si>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</si>
  <si>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</si>
  <si>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</si>
  <si>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</si>
  <si>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</si>
  <si>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</si>
  <si>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</si>
  <si>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</si>
  <si>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</si>
  <si>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</si>
  <si>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</si>
  <si>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</si>
  <si>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</si>
  <si>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</si>
  <si>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</si>
  <si>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</si>
  <si>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</si>
  <si>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</si>
  <si>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</si>
  <si>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</si>
  <si>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</si>
  <si>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</si>
  <si>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</si>
  <si>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</si>
  <si>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</si>
  <si>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</si>
  <si>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</si>
  <si>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</si>
  <si>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</si>
  <si>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</si>
  <si>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</si>
  <si>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</si>
  <si>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</si>
  <si>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</si>
  <si>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</si>
  <si>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</si>
  <si>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</si>
  <si>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</si>
  <si>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</si>
  <si>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</si>
  <si>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</si>
  <si>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</si>
  <si>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</si>
  <si>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</si>
  <si>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</si>
  <si>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</si>
  <si>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</si>
  <si>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</si>
  <si>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</si>
  <si>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</si>
  <si>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</si>
  <si>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</si>
  <si>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</si>
  <si>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</si>
  <si>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</si>
  <si>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</si>
  <si>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</si>
  <si>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</si>
  <si>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</si>
  <si>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</si>
  <si>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</si>
  <si>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</si>
  <si>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</si>
  <si>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</si>
  <si>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</si>
  <si>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</si>
  <si>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</si>
  <si>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</si>
  <si>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</si>
  <si>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</si>
  <si>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</si>
  <si>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</si>
  <si>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</si>
  <si>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</si>
  <si>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</si>
  <si>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</si>
  <si>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</si>
  <si>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</si>
  <si>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</si>
  <si>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</si>
  <si>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</si>
  <si>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</si>
  <si>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</si>
  <si>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</si>
  <si>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</si>
  <si>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</si>
  <si>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</si>
  <si>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</si>
  <si>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</si>
  <si>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</si>
  <si>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</si>
  <si>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</si>
  <si>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</si>
  <si>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</si>
  <si>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</si>
  <si>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</si>
  <si>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</si>
  <si>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</si>
  <si>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</si>
  <si>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</si>
  <si>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</si>
  <si>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</si>
  <si>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</si>
  <si>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</si>
  <si>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</si>
  <si>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</si>
  <si>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</si>
  <si>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</si>
  <si>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</si>
  <si>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</si>
  <si>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</si>
  <si>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</si>
  <si>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</si>
  <si>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</si>
  <si>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</si>
  <si>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</si>
  <si>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</si>
  <si>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</si>
  <si>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</si>
  <si>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</si>
  <si>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</si>
  <si>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</si>
  <si>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</si>
  <si>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</si>
  <si>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</si>
  <si>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</si>
  <si>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</si>
  <si>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</si>
  <si>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</si>
  <si>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</si>
  <si>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</si>
  <si>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</si>
  <si>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</si>
  <si>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</si>
  <si>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</si>
  <si>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</si>
  <si>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</si>
  <si>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</si>
  <si>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</si>
  <si>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</si>
  <si>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</si>
  <si>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</si>
  <si>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</si>
  <si>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</si>
  <si>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</si>
  <si>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</si>
  <si>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</si>
  <si>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</si>
  <si>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</si>
  <si>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</si>
  <si>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</si>
  <si>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</si>
  <si>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</si>
  <si>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</si>
  <si>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</si>
  <si>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</si>
  <si>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</si>
  <si>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</si>
  <si>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</si>
  <si>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</si>
  <si>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</si>
  <si>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</si>
  <si>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</si>
  <si>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</si>
  <si>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</si>
  <si>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</si>
  <si>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</si>
  <si>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</si>
  <si>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</si>
  <si>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</si>
  <si>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</si>
  <si>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</si>
  <si>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</si>
  <si>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</si>
  <si>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</si>
  <si>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</si>
  <si>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</si>
  <si>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</si>
  <si>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</si>
  <si>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</si>
  <si>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</si>
  <si>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</si>
  <si>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</si>
  <si>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</si>
  <si>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</si>
  <si>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</si>
  <si>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</si>
  <si>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</si>
  <si>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</si>
  <si>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</si>
  <si>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</si>
  <si>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</si>
  <si>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</si>
  <si>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</si>
  <si>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</si>
  <si>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</si>
  <si>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</si>
  <si>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</si>
  <si>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</si>
  <si>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</si>
  <si>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</si>
  <si>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</si>
  <si>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</si>
  <si>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</si>
  <si>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</si>
  <si>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</si>
  <si>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</si>
  <si>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</si>
  <si>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</si>
  <si>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</si>
  <si>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</si>
  <si>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</si>
  <si>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</si>
  <si>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</si>
  <si>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</si>
  <si>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</si>
  <si>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</si>
  <si>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</si>
  <si>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</si>
  <si>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</si>
  <si>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</si>
  <si>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</si>
  <si>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</si>
  <si>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</si>
  <si>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</si>
  <si>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</si>
  <si>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</si>
  <si>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</si>
  <si>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</si>
  <si>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</si>
  <si>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</si>
  <si>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</si>
  <si>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</si>
  <si>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</si>
  <si>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</si>
  <si>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</si>
  <si>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</si>
  <si>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</si>
  <si>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</si>
  <si>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</si>
  <si>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</si>
  <si>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</si>
  <si>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</si>
  <si>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</si>
  <si>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</si>
  <si>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</si>
  <si>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</si>
  <si>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</si>
  <si>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</si>
  <si>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</si>
  <si>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</si>
  <si>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</si>
  <si>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</si>
  <si>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</si>
  <si>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</si>
  <si>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</si>
  <si>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</si>
  <si>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</si>
  <si>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</si>
  <si>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</si>
  <si>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</si>
  <si>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</si>
  <si>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</si>
  <si>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</si>
  <si>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</si>
  <si>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</si>
  <si>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</si>
  <si>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</si>
  <si>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</si>
  <si>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</si>
  <si>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</si>
  <si>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</si>
  <si>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</si>
  <si>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</si>
  <si>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</si>
  <si>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</si>
  <si>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</si>
  <si>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</si>
  <si>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</si>
  <si>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</si>
  <si>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</si>
  <si>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</si>
  <si>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</si>
  <si>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</si>
  <si>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</si>
  <si>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</si>
  <si>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</si>
  <si>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</si>
  <si>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</si>
  <si>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</si>
  <si>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</si>
  <si>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</si>
  <si>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</si>
  <si>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</si>
  <si>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</si>
  <si>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</si>
  <si>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</si>
  <si>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</si>
  <si>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</si>
  <si>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</si>
  <si>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</si>
  <si>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</si>
  <si>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</si>
  <si>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</si>
  <si>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</si>
  <si>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</si>
  <si>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</si>
  <si>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</si>
  <si>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</si>
  <si>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</si>
  <si>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</si>
  <si>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</si>
  <si>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</si>
  <si>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</si>
  <si>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</si>
  <si>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</si>
  <si>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</si>
  <si>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</si>
  <si>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</si>
  <si>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</si>
  <si>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</si>
  <si>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</si>
  <si>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</si>
  <si>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</si>
  <si>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</si>
  <si>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</si>
  <si>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</si>
  <si>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</si>
  <si>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</si>
  <si>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</si>
  <si>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</si>
  <si>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</si>
  <si>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</si>
  <si>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</si>
  <si>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</si>
  <si>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</si>
  <si>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</si>
  <si>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</si>
  <si>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</si>
  <si>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</si>
  <si>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</si>
  <si>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</si>
  <si>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</si>
  <si>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</si>
  <si>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</si>
  <si>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</si>
  <si>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</si>
  <si>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</si>
  <si>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</si>
  <si>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</si>
  <si>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</si>
  <si>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</si>
  <si>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</si>
  <si>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</si>
  <si>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</si>
  <si>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</si>
  <si>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</si>
  <si>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</si>
  <si>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</si>
  <si>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</si>
  <si>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</si>
  <si>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</si>
  <si>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</si>
  <si>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</si>
  <si>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</si>
  <si>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</si>
  <si>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</si>
  <si>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</si>
  <si>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</si>
  <si>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</si>
  <si>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</si>
  <si>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</si>
  <si>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</si>
  <si>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</si>
  <si>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</si>
  <si>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</si>
  <si>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</si>
  <si>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</si>
  <si>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</si>
  <si>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</si>
  <si>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</si>
  <si>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</si>
  <si>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</si>
  <si>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</si>
  <si>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</si>
  <si>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</si>
  <si>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</si>
  <si>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</si>
  <si>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</si>
  <si>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</si>
  <si>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</si>
  <si>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</si>
  <si>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</si>
  <si>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</si>
  <si>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</si>
  <si>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</si>
  <si>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</si>
  <si>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</si>
  <si>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</si>
  <si>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</si>
  <si>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</si>
  <si>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</si>
  <si>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</si>
  <si>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</si>
  <si>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</si>
  <si>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</si>
  <si>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</si>
  <si>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</si>
  <si>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</si>
  <si>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</si>
  <si>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</si>
  <si>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</si>
  <si>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</si>
  <si>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</si>
  <si>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</si>
  <si>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</si>
  <si>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</si>
  <si>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</si>
  <si>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</si>
  <si>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</si>
  <si>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</si>
  <si>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</si>
  <si>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</si>
  <si>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</si>
  <si>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</si>
  <si>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</si>
  <si>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</si>
  <si>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</si>
  <si>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</si>
  <si>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</si>
  <si>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</si>
  <si>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</si>
  <si>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</si>
  <si>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</si>
  <si>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</si>
  <si>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</si>
  <si>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</si>
  <si>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</si>
  <si>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</si>
  <si>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</si>
  <si>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</si>
  <si>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</si>
  <si>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</si>
  <si>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</si>
  <si>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</si>
  <si>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</si>
  <si>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</si>
  <si>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</si>
  <si>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</si>
  <si>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</si>
  <si>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</si>
  <si>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</si>
  <si>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</si>
  <si>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</si>
  <si>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</si>
  <si>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</si>
  <si>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</si>
  <si>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</si>
  <si>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</si>
  <si>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</si>
  <si>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</si>
  <si>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</si>
  <si>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</si>
  <si>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</si>
  <si>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</si>
  <si>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</si>
  <si>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</si>
  <si>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</si>
  <si>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</si>
  <si>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</si>
  <si>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</si>
  <si>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</si>
  <si>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</si>
  <si>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</si>
  <si>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</si>
  <si>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</si>
  <si>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</si>
  <si>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</si>
  <si>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</si>
  <si>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</si>
  <si>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</si>
  <si>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</si>
  <si>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</si>
  <si>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</si>
  <si>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</si>
  <si>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</si>
  <si>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</si>
  <si>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</si>
  <si>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</si>
  <si>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</si>
  <si>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</si>
  <si>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</si>
  <si>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</si>
  <si>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</si>
  <si>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</si>
  <si>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</si>
  <si>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</si>
  <si>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</si>
  <si>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</si>
  <si>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</si>
  <si>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</si>
  <si>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</si>
  <si>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</si>
  <si>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</si>
  <si>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</si>
  <si>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</si>
  <si>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</si>
  <si>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</si>
  <si>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</si>
  <si>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</si>
  <si>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</si>
  <si>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</si>
  <si>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</si>
  <si>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</si>
  <si>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</si>
  <si>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</si>
  <si>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</si>
  <si>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</si>
  <si>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</si>
  <si>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</si>
  <si>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</si>
  <si>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</si>
  <si>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</si>
  <si>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</si>
  <si>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</si>
  <si>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</si>
  <si>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</si>
  <si>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</si>
  <si>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</si>
  <si>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</si>
  <si>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</si>
  <si>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</si>
  <si>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</si>
  <si>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</si>
  <si>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</si>
  <si>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</si>
  <si>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</si>
  <si>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</si>
  <si>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</si>
  <si>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</si>
  <si>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</si>
  <si>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</si>
  <si>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</si>
  <si>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</si>
  <si>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</si>
  <si>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</si>
  <si>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</si>
  <si>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</si>
  <si>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</si>
  <si>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</si>
  <si>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</si>
  <si>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</si>
  <si>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</si>
  <si>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</si>
  <si>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</si>
  <si>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</si>
  <si>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</si>
  <si>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</si>
  <si>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</si>
  <si>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</si>
  <si>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</si>
  <si>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</si>
  <si>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</si>
  <si>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</si>
  <si>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</si>
  <si>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</si>
  <si>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</si>
  <si>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</si>
  <si>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</si>
  <si>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</si>
  <si>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</si>
  <si>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</si>
  <si>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</si>
  <si>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</si>
  <si>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</si>
  <si>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</si>
  <si>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</si>
  <si>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</si>
  <si>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</si>
  <si>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</si>
  <si>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</si>
  <si>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</si>
  <si>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</si>
  <si>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</si>
  <si>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</si>
  <si>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</si>
  <si>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</si>
  <si>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</si>
  <si>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</si>
  <si>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</si>
  <si>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</si>
  <si>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</si>
  <si>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</si>
  <si>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</si>
  <si>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</si>
  <si>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</si>
  <si>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</si>
  <si>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</si>
  <si>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</si>
  <si>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</si>
  <si>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</si>
  <si>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</si>
  <si>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</si>
  <si>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</si>
  <si>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</si>
  <si>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</si>
  <si>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</si>
  <si>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</si>
  <si>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</si>
  <si>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</si>
  <si>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</si>
  <si>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</si>
  <si>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</si>
  <si>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</si>
  <si>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</si>
  <si>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</si>
  <si>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</si>
  <si>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</si>
  <si>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</si>
  <si>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</si>
  <si>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</si>
  <si>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</si>
  <si>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</si>
  <si>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</si>
  <si>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</si>
  <si>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</si>
  <si>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</si>
  <si>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</si>
  <si>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</si>
  <si>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</si>
  <si>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</si>
  <si>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</si>
  <si>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</si>
  <si>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</si>
  <si>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</si>
  <si>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</si>
  <si>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</si>
  <si>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</si>
  <si>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</si>
  <si>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</si>
  <si>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</si>
  <si>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</si>
  <si>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</si>
  <si>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</si>
  <si>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</si>
  <si>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</si>
  <si>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</si>
  <si>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</si>
  <si>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</si>
  <si>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</si>
  <si>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</si>
  <si>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</si>
  <si>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</si>
  <si>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</si>
  <si>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</si>
  <si>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</si>
  <si>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</si>
  <si>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</si>
  <si>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</si>
  <si>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</si>
  <si>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</si>
  <si>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</si>
  <si>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</si>
  <si>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</si>
  <si>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</si>
  <si>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</si>
  <si>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</si>
  <si>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</si>
  <si>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</si>
  <si>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</si>
  <si>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</si>
  <si>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</si>
  <si>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</si>
  <si>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</si>
  <si>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</si>
  <si>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</si>
  <si>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</si>
  <si>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</si>
  <si>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</si>
  <si>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</si>
  <si>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</si>
  <si>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</si>
  <si>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</si>
  <si>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</si>
  <si>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</si>
  <si>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</si>
  <si>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</si>
  <si>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</si>
  <si>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</si>
  <si>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</si>
  <si>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</si>
  <si>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</si>
  <si>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</si>
  <si>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</si>
  <si>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</si>
  <si>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</si>
  <si>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</si>
  <si>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</si>
  <si>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</si>
  <si>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</si>
  <si>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</si>
  <si>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</si>
  <si>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</si>
  <si>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</si>
  <si>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</si>
  <si>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</si>
  <si>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</si>
  <si>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</si>
  <si>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</si>
  <si>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</si>
  <si>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</si>
  <si>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</si>
  <si>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</si>
  <si>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</si>
  <si>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</si>
  <si>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</si>
  <si>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</si>
  <si>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</si>
  <si>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</si>
  <si>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</si>
  <si>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</si>
  <si>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</si>
  <si>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</si>
  <si>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</si>
  <si>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</si>
  <si>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</si>
  <si>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</si>
  <si>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</si>
  <si>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</si>
  <si>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</si>
  <si>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</si>
  <si>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</si>
  <si>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</si>
  <si>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</si>
  <si>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</si>
  <si>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</si>
  <si>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</si>
  <si>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</si>
  <si>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</si>
  <si>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</si>
  <si>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</si>
  <si>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</si>
  <si>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</si>
  <si>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</si>
  <si>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</si>
  <si>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</si>
  <si>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</si>
  <si>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</si>
  <si>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</si>
  <si>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</si>
  <si>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</si>
  <si>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</si>
  <si>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</si>
  <si>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</si>
  <si>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</si>
  <si>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</si>
  <si>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</si>
  <si>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</si>
  <si>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</si>
  <si>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</si>
  <si>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</si>
  <si>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</si>
  <si>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</si>
  <si>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</si>
  <si>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</si>
  <si>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</si>
  <si>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</si>
  <si>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</si>
  <si>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</si>
  <si>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</si>
  <si>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</si>
  <si>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</si>
  <si>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</si>
  <si>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</si>
  <si>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</si>
  <si>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</si>
  <si>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</si>
  <si>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</si>
  <si>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</si>
  <si>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</si>
  <si>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</si>
  <si>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</si>
  <si>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</si>
  <si>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</si>
  <si>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</si>
  <si>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</si>
  <si>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</si>
  <si>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</si>
  <si>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</si>
  <si>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</si>
  <si>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</si>
  <si>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</si>
  <si>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</si>
  <si>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</si>
  <si>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</si>
  <si>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</si>
  <si>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</si>
  <si>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</si>
  <si>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</si>
  <si>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</si>
  <si>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</si>
  <si>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</si>
  <si>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</si>
  <si>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</si>
  <si>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</si>
  <si>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</si>
  <si>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</si>
  <si>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</si>
  <si>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</si>
  <si>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</si>
  <si>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</si>
  <si>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</si>
  <si>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</si>
  <si>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</si>
  <si>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</si>
  <si>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</si>
  <si>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</si>
  <si>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</si>
  <si>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</si>
  <si>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</si>
  <si>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</si>
  <si>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</si>
  <si>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</si>
  <si>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</si>
  <si>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</si>
  <si>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</si>
  <si>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</si>
  <si>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</si>
  <si>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</si>
  <si>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</si>
  <si>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</si>
  <si>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</si>
  <si>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</si>
  <si>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</si>
  <si>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</si>
  <si>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</si>
  <si>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</si>
  <si>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</si>
  <si>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</si>
  <si>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</si>
  <si>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</si>
  <si>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</si>
  <si>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</si>
  <si>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</si>
  <si>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</si>
  <si>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</si>
  <si>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</si>
  <si>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</si>
  <si>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</si>
  <si>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</si>
  <si>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</si>
  <si>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</si>
  <si>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</si>
  <si>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</si>
  <si>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</si>
  <si>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</si>
  <si>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</si>
  <si>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</si>
  <si>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</si>
  <si>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</si>
  <si>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</si>
  <si>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</si>
  <si>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</si>
  <si>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</si>
  <si>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</si>
  <si>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</si>
  <si>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</si>
  <si>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</si>
  <si>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</si>
  <si>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</si>
  <si>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</si>
  <si>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</si>
  <si>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</si>
  <si>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</si>
  <si>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</si>
  <si>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</si>
  <si>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</si>
  <si>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</si>
  <si>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</si>
  <si>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</si>
  <si>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</si>
  <si>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</si>
  <si>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</si>
  <si>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</si>
  <si>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</si>
  <si>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</si>
  <si>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</si>
  <si>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</si>
  <si>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</si>
  <si>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</si>
  <si>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</si>
  <si>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</si>
  <si>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</si>
  <si>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</si>
  <si>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</si>
  <si>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</si>
  <si>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</si>
  <si>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</si>
  <si>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</si>
  <si>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</si>
  <si>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</si>
  <si>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</si>
  <si>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</si>
  <si>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</si>
  <si>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</si>
  <si>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</si>
  <si>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</si>
  <si>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</si>
  <si>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</si>
  <si>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</si>
  <si>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</si>
  <si>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</si>
  <si>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</si>
  <si>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</si>
  <si>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</si>
  <si>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</si>
  <si>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</si>
  <si>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</si>
  <si>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</si>
  <si>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</si>
  <si>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</si>
  <si>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</si>
  <si>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</si>
  <si>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</si>
  <si>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</si>
  <si>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</si>
  <si>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</si>
  <si>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</si>
  <si>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</si>
  <si>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</si>
  <si>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</si>
  <si>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</si>
  <si>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</si>
  <si>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</si>
  <si>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</si>
  <si>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</si>
  <si>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</si>
  <si>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</si>
  <si>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</si>
  <si>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</si>
  <si>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</si>
  <si>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</si>
  <si>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</si>
  <si>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</si>
  <si>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</si>
  <si>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</si>
  <si>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</si>
  <si>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</si>
  <si>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</si>
  <si>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</si>
  <si>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</si>
  <si>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</si>
  <si>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</si>
  <si>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</si>
  <si>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</si>
  <si>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</si>
  <si>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</si>
  <si>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</si>
  <si>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</si>
  <si>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</si>
  <si>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</si>
  <si>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</si>
  <si>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</si>
  <si>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</si>
  <si>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</si>
  <si>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</si>
  <si>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</si>
  <si>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</si>
  <si>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</si>
  <si>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</si>
  <si>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</si>
  <si>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</si>
  <si>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</si>
  <si>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</si>
  <si>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</si>
  <si>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</si>
  <si>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</si>
  <si>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</si>
  <si>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</si>
  <si>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</si>
  <si>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</si>
  <si>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</si>
  <si>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</si>
  <si>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</si>
  <si>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</si>
  <si>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</si>
  <si>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</si>
  <si>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</si>
  <si>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</si>
  <si>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</si>
  <si>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</si>
  <si>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</si>
  <si>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</si>
  <si>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</si>
  <si>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</si>
  <si>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</si>
  <si>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</si>
  <si>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</si>
  <si>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</si>
  <si>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</si>
  <si>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</si>
  <si>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</si>
  <si>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</si>
  <si>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</si>
  <si>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</si>
  <si>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</si>
  <si>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</si>
  <si>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</si>
  <si>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</si>
  <si>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</si>
  <si>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</si>
  <si>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</si>
  <si>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</si>
  <si>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</si>
  <si>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</si>
  <si>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</si>
  <si>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</si>
  <si>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</si>
  <si>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</si>
  <si>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</si>
  <si>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</si>
  <si>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</si>
  <si>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</si>
  <si>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</si>
  <si>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</si>
  <si>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</si>
  <si>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</si>
  <si>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</si>
  <si>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</si>
  <si>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</si>
  <si>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</si>
  <si>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</si>
  <si>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</si>
  <si>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</si>
  <si>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</si>
  <si>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</si>
  <si>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</si>
  <si>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</si>
  <si>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</si>
  <si>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</si>
  <si>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</si>
  <si>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</si>
  <si>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</si>
  <si>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</si>
  <si>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</si>
  <si>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</si>
  <si>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</si>
  <si>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</si>
  <si>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</si>
  <si>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</si>
  <si>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</si>
  <si>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</si>
  <si>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</si>
  <si>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</si>
  <si>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</si>
  <si>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</si>
  <si>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</si>
  <si>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</si>
  <si>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</si>
  <si>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</si>
  <si>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</si>
  <si>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</si>
  <si>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</si>
  <si>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</si>
  <si>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</si>
  <si>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</si>
  <si>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</si>
  <si>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</si>
  <si>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</si>
  <si>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</si>
  <si>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</si>
  <si>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</si>
  <si>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</si>
  <si>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</si>
  <si>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</si>
  <si>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</si>
  <si>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</si>
  <si>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</si>
  <si>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</si>
  <si>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</si>
  <si>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</si>
  <si>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</si>
  <si>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</si>
  <si>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</si>
  <si>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</si>
  <si>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</si>
  <si>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</si>
  <si>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</si>
  <si>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</si>
  <si>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</si>
  <si>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</si>
  <si>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</si>
  <si>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</si>
  <si>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</si>
  <si>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</si>
  <si>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</si>
  <si>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</si>
  <si>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</si>
  <si>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</si>
  <si>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</si>
  <si>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</si>
  <si>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</si>
  <si>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</si>
  <si>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</si>
  <si>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</si>
  <si>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</si>
  <si>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</si>
  <si>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</si>
  <si>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</si>
  <si>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</si>
  <si>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</si>
  <si>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</si>
  <si>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</si>
  <si>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</si>
  <si>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</si>
  <si>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</si>
  <si>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</si>
  <si>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</si>
  <si>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</si>
  <si>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</si>
  <si>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</si>
  <si>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</si>
  <si>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</si>
  <si>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</si>
  <si>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</si>
  <si>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</si>
  <si>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</si>
  <si>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</si>
  <si>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</si>
  <si>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</si>
  <si>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</si>
  <si>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</si>
  <si>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</si>
  <si>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</si>
  <si>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</si>
  <si>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</si>
  <si>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</si>
  <si>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</si>
  <si>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</si>
  <si>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</si>
  <si>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</si>
  <si>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</si>
  <si>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</si>
  <si>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</si>
  <si>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</si>
  <si>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</si>
  <si>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</si>
  <si>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</si>
  <si>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</si>
  <si>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</si>
  <si>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</si>
  <si>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</si>
  <si>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</si>
  <si>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</si>
  <si>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</si>
  <si>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</si>
  <si>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</si>
  <si>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</si>
  <si>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</si>
  <si>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</si>
  <si>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</si>
  <si>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</si>
  <si>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</si>
  <si>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</si>
  <si>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</si>
  <si>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</si>
  <si>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</si>
  <si>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</si>
  <si>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</si>
  <si>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</si>
  <si>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</si>
  <si>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</si>
  <si>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</si>
  <si>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</si>
  <si>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</si>
  <si>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</si>
  <si>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</si>
  <si>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</si>
  <si>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</si>
  <si>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</si>
  <si>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</si>
  <si>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</si>
  <si>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</si>
  <si>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</si>
  <si>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</si>
  <si>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</si>
  <si>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</si>
  <si>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</si>
  <si>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</si>
  <si>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</si>
  <si>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</si>
  <si>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</si>
  <si>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</si>
  <si>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</si>
  <si>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</si>
  <si>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</si>
  <si>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</si>
  <si>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</si>
  <si>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</si>
  <si>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</si>
  <si>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</si>
  <si>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</si>
  <si>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</si>
  <si>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</si>
  <si>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</si>
  <si>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</si>
  <si>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</si>
  <si>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</si>
  <si>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</si>
  <si>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</si>
  <si>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</si>
  <si>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</si>
  <si>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</si>
  <si>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</si>
  <si>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</si>
  <si>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</si>
  <si>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</si>
  <si>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</si>
  <si>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</si>
  <si>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</si>
  <si>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</si>
  <si>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</si>
  <si>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</si>
  <si>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</si>
  <si>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</si>
  <si>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</si>
  <si>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</si>
  <si>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</si>
  <si>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</si>
  <si>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</si>
  <si>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</si>
  <si>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</si>
  <si>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</si>
  <si>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</si>
  <si>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</si>
  <si>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</si>
  <si>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</si>
  <si>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</si>
  <si>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</si>
  <si>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</si>
  <si>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</si>
  <si>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</si>
  <si>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</si>
  <si>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</si>
  <si>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</si>
  <si>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</si>
  <si>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</si>
  <si>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</si>
  <si>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</si>
  <si>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</si>
  <si>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</si>
  <si>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</si>
  <si>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</si>
  <si>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</si>
  <si>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</si>
  <si>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</si>
  <si>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</si>
  <si>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</si>
  <si>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</si>
  <si>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</si>
  <si>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</si>
  <si>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</si>
  <si>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</si>
  <si>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</si>
  <si>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</si>
  <si>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</si>
  <si>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</si>
  <si>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</si>
  <si>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</si>
  <si>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</si>
  <si>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</si>
  <si>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</si>
  <si>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</si>
  <si>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</si>
  <si>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</si>
  <si>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</si>
  <si>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</si>
  <si>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</si>
  <si>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</si>
  <si>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</si>
  <si>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</si>
  <si>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</si>
  <si>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</si>
  <si>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</si>
  <si>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</si>
  <si>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</si>
  <si>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</si>
  <si>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</si>
  <si>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</si>
  <si>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</si>
  <si>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</si>
  <si>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</si>
  <si>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</si>
  <si>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</si>
  <si>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</si>
  <si>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</si>
  <si>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</si>
  <si>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</si>
  <si>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</si>
  <si>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</si>
  <si>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</si>
  <si>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</si>
  <si>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</si>
  <si>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</si>
  <si>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</si>
  <si>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</si>
  <si>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</si>
  <si>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</si>
  <si>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</si>
  <si>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</si>
  <si>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</si>
  <si>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</si>
  <si>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</si>
  <si>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</si>
  <si>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</si>
  <si>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</si>
  <si>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</si>
  <si>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</si>
  <si>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</si>
  <si>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</si>
  <si>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</si>
  <si>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</si>
  <si>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</si>
  <si>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</si>
  <si>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</si>
  <si>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</si>
  <si>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</si>
  <si>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</si>
  <si>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</si>
  <si>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</si>
  <si>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</si>
  <si>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</si>
  <si>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</si>
  <si>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</si>
  <si>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</si>
  <si>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</si>
  <si>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</si>
  <si>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</si>
  <si>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</si>
  <si>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</si>
  <si>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</si>
  <si>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</si>
  <si>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</si>
  <si>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</si>
  <si>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</si>
  <si>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</si>
  <si>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</si>
  <si>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</si>
  <si>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</si>
  <si>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</si>
  <si>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</si>
  <si>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</si>
  <si>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</si>
  <si>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</si>
  <si>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</si>
  <si>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</si>
  <si>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</si>
  <si>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</si>
  <si>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</si>
  <si>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</si>
  <si>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</si>
  <si>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</si>
  <si>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</si>
  <si>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</si>
  <si>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</si>
  <si>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</si>
  <si>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</si>
  <si>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</si>
  <si>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</si>
  <si>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</si>
  <si>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</si>
  <si>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</si>
  <si>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</si>
  <si>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</si>
  <si>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</si>
  <si>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</si>
  <si>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</si>
  <si>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</si>
  <si>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</si>
  <si>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</si>
  <si>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</si>
  <si>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</si>
  <si>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</si>
  <si>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</si>
  <si>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</si>
  <si>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</si>
  <si>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</si>
  <si>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</si>
  <si>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</si>
  <si>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</si>
  <si>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</si>
  <si>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</si>
  <si>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</si>
  <si>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</si>
  <si>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</si>
  <si>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</si>
  <si>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</si>
  <si>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</si>
  <si>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</si>
  <si>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</si>
  <si>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</si>
  <si>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</si>
  <si>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</si>
  <si>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</si>
  <si>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</si>
  <si>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</si>
  <si>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</si>
  <si>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</si>
  <si>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</si>
  <si>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</si>
  <si>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</si>
  <si>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</si>
  <si>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</si>
  <si>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</si>
  <si>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</si>
  <si>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</si>
  <si>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</si>
  <si>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</si>
  <si>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</si>
  <si>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</si>
  <si>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</si>
  <si>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</si>
  <si>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</si>
  <si>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</si>
  <si>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</si>
  <si>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</si>
  <si>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</si>
  <si>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</si>
  <si>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</si>
  <si>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</si>
  <si>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</si>
  <si>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</si>
  <si>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</si>
  <si>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</si>
  <si>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</si>
  <si>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</si>
  <si>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</si>
  <si>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</si>
  <si>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</si>
  <si>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</si>
  <si>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</si>
  <si>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</si>
  <si>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</si>
  <si>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</si>
  <si>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</si>
  <si>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</si>
  <si>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</si>
  <si>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</si>
  <si>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</si>
  <si>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</si>
  <si>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</si>
  <si>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</si>
  <si>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</si>
  <si>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</si>
  <si>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</si>
  <si>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</si>
  <si>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</si>
  <si>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</si>
  <si>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</si>
  <si>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</si>
  <si>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</si>
  <si>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</si>
  <si>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</si>
  <si>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</si>
  <si>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</si>
  <si>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</si>
  <si>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</si>
  <si>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</si>
  <si>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</si>
  <si>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</si>
  <si>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</si>
  <si>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</si>
  <si>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</si>
  <si>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</si>
  <si>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</si>
  <si>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</si>
  <si>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</si>
  <si>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</si>
  <si>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</si>
  <si>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</si>
  <si>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</si>
  <si>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</si>
  <si>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</si>
  <si>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</si>
  <si>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</si>
  <si>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</si>
  <si>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</si>
  <si>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</si>
  <si>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</si>
  <si>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</si>
  <si>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</si>
  <si>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</si>
  <si>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</si>
  <si>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</si>
  <si>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</si>
  <si>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</si>
  <si>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</si>
  <si>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</si>
  <si>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</si>
  <si>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</si>
  <si>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</si>
  <si>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</si>
  <si>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</si>
  <si>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</si>
  <si>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</si>
  <si>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</si>
  <si>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</si>
  <si>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</si>
  <si>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</si>
  <si>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</si>
  <si>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</si>
  <si>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</si>
  <si>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</si>
  <si>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</si>
  <si>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</si>
  <si>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</si>
  <si>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</si>
  <si>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</si>
  <si>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</si>
  <si>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</si>
  <si>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</si>
  <si>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</si>
  <si>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</si>
  <si>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</si>
  <si>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</si>
  <si>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</si>
  <si>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</si>
  <si>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</si>
  <si>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</si>
  <si>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</si>
  <si>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</si>
  <si>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</si>
  <si>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</si>
  <si>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</si>
  <si>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</si>
  <si>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</si>
  <si>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</si>
  <si>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</si>
  <si>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</si>
  <si>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</si>
  <si>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</si>
  <si>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</si>
  <si>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</si>
  <si>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</si>
  <si>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</si>
  <si>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</si>
  <si>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</si>
  <si>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</si>
  <si>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</si>
  <si>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</si>
  <si>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</si>
  <si>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</si>
  <si>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</si>
  <si>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</si>
  <si>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</si>
  <si>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</si>
  <si>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</si>
  <si>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</si>
  <si>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</si>
  <si>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</si>
  <si>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</si>
  <si>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</si>
  <si>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</si>
  <si>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</si>
  <si>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</si>
  <si>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</si>
  <si>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</si>
  <si>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</si>
  <si>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</si>
  <si>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</si>
  <si>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</si>
  <si>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</si>
  <si>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</si>
  <si>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</si>
  <si>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</si>
  <si>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</si>
  <si>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</si>
  <si>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</si>
  <si>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</si>
  <si>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</si>
  <si>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</si>
  <si>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</si>
  <si>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</si>
  <si>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</si>
  <si>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</si>
  <si>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</si>
  <si>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</si>
  <si>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</si>
  <si>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</si>
  <si>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</si>
  <si>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</si>
  <si>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</si>
  <si>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</si>
  <si>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</si>
  <si>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</si>
  <si>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</si>
  <si>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</si>
  <si>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</si>
  <si>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</si>
  <si>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</si>
  <si>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</si>
  <si>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</si>
  <si>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</si>
  <si>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</si>
  <si>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</si>
  <si>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</si>
  <si>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</si>
  <si>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</si>
  <si>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</si>
  <si>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</si>
  <si>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</si>
  <si>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</si>
  <si>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</si>
  <si>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</si>
  <si>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</si>
  <si>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</si>
  <si>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</si>
  <si>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</si>
  <si>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</si>
  <si>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</si>
  <si>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</si>
  <si>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</si>
  <si>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</si>
  <si>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</si>
  <si>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</si>
  <si>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</si>
  <si>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</si>
  <si>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</si>
  <si>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</si>
  <si>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</si>
  <si>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</si>
  <si>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</si>
  <si>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</si>
  <si>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</si>
  <si>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</si>
  <si>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</si>
  <si>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</si>
  <si>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</si>
  <si>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</si>
  <si>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</si>
  <si>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</si>
  <si>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</si>
  <si>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</si>
  <si>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</si>
  <si>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</si>
  <si>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</si>
  <si>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</si>
  <si>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</si>
  <si>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</si>
  <si>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</si>
  <si>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</si>
  <si>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</si>
  <si>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</si>
  <si>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</si>
  <si>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</si>
  <si>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</si>
  <si>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</si>
  <si>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</si>
  <si>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</si>
  <si>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</si>
  <si>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</si>
  <si>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</si>
  <si>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</si>
  <si>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</si>
  <si>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</si>
  <si>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</si>
  <si>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</si>
  <si>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</si>
  <si>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</si>
  <si>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</si>
  <si>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</si>
  <si>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</si>
  <si>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</si>
  <si>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</si>
  <si>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</si>
  <si>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</si>
  <si>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</si>
  <si>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</si>
  <si>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</si>
  <si>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</si>
  <si>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</si>
  <si>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</si>
  <si>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</si>
  <si>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</si>
  <si>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</si>
  <si>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</si>
  <si>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</si>
  <si>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</si>
  <si>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</si>
  <si>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</si>
  <si>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</si>
  <si>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</si>
  <si>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</si>
  <si>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</si>
  <si>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</si>
  <si>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</si>
  <si>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</si>
  <si>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</si>
  <si>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</si>
  <si>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</si>
  <si>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</si>
  <si>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</si>
  <si>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</si>
  <si>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</si>
  <si>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</si>
  <si>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</si>
  <si>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</si>
  <si>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</si>
  <si>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</si>
  <si>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</si>
  <si>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</si>
  <si>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</si>
  <si>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</si>
  <si>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</si>
  <si>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</si>
  <si>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</si>
  <si>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</si>
  <si>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</si>
  <si>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</si>
  <si>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</si>
  <si>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</si>
  <si>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</si>
  <si>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</si>
  <si>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</si>
  <si>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</si>
  <si>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</si>
  <si>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</si>
  <si>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</si>
  <si>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</si>
  <si>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</si>
  <si>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</si>
  <si>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</si>
  <si>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</si>
  <si>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</si>
  <si>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</si>
  <si>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</si>
  <si>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</si>
  <si>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</si>
  <si>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</si>
  <si>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</si>
  <si>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</si>
  <si>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</si>
  <si>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</si>
  <si>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</si>
  <si>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</si>
  <si>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</si>
  <si>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</si>
  <si>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</si>
  <si>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</si>
  <si>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</si>
  <si>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</si>
  <si>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</si>
  <si>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</si>
  <si>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</si>
  <si>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</si>
  <si>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</si>
  <si>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</si>
  <si>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</si>
  <si>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</si>
  <si>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</si>
  <si>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</si>
  <si>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</si>
  <si>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</si>
  <si>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</si>
  <si>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</si>
  <si>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</si>
  <si>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</si>
  <si>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</si>
  <si>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</si>
  <si>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</si>
  <si>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</si>
  <si>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</si>
  <si>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</si>
  <si>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</si>
  <si>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</si>
  <si>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</si>
  <si>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</si>
  <si>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</si>
  <si>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</si>
  <si>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</si>
  <si>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</si>
  <si>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</si>
  <si>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</si>
  <si>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</si>
  <si>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</si>
  <si>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</si>
  <si>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</si>
  <si>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</si>
  <si>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</si>
  <si>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</si>
  <si>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</si>
  <si>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</si>
  <si>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</si>
  <si>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</si>
  <si>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</si>
  <si>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</si>
  <si>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</si>
  <si>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</si>
  <si>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</si>
  <si>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</si>
  <si>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</si>
  <si>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</si>
  <si>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</si>
  <si>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</si>
  <si>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</si>
  <si>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</si>
  <si>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</si>
  <si>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</si>
  <si>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</si>
  <si>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</si>
  <si>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</si>
  <si>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</si>
  <si>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</si>
  <si>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</si>
  <si>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</si>
  <si>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</si>
  <si>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</si>
  <si>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</si>
  <si>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</si>
  <si>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</si>
  <si>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</si>
  <si>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</si>
  <si>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</si>
  <si>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</si>
  <si>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</si>
  <si>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</si>
  <si>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</si>
  <si>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</si>
  <si>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</si>
  <si>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</si>
  <si>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</si>
  <si>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</si>
  <si>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</si>
  <si>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</si>
  <si>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</si>
  <si>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</si>
  <si>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</si>
  <si>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</si>
  <si>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</si>
  <si>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</si>
  <si>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</si>
  <si>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</si>
  <si>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</si>
  <si>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</si>
  <si>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</si>
  <si>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</si>
  <si>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</si>
  <si>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</si>
  <si>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</si>
  <si>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</si>
  <si>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</si>
  <si>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</si>
  <si>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</si>
  <si>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</si>
  <si>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</si>
  <si>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</si>
  <si>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</si>
  <si>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</si>
  <si>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</si>
  <si>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</si>
  <si>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</si>
  <si>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</si>
  <si>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</si>
  <si>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</si>
  <si>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</si>
  <si>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</si>
  <si>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</si>
  <si>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</si>
  <si>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</si>
  <si>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</si>
  <si>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</si>
  <si>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</si>
  <si>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</si>
  <si>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</si>
  <si>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</si>
  <si>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</si>
  <si>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</si>
  <si>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</si>
  <si>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</si>
  <si>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</si>
  <si>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</si>
  <si>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</si>
  <si>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</si>
  <si>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</si>
  <si>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</si>
  <si>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</si>
  <si>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</si>
  <si>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</si>
  <si>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</si>
  <si>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</si>
  <si>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</si>
  <si>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</si>
  <si>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</si>
  <si>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</si>
  <si>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</si>
  <si>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</si>
  <si>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</si>
  <si>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</si>
  <si>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</si>
  <si>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</si>
  <si>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</si>
  <si>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</si>
  <si>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</si>
  <si>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</si>
  <si>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</si>
  <si>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</si>
  <si>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</si>
  <si>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</si>
  <si>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</si>
  <si>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</si>
  <si>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</si>
  <si>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</si>
  <si>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</si>
  <si>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</si>
  <si>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</si>
  <si>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</si>
  <si>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</si>
  <si>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</si>
  <si>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</si>
  <si>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</si>
  <si>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</si>
  <si>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</si>
  <si>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</si>
  <si>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</si>
  <si>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</si>
  <si>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</si>
  <si>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</si>
  <si>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</si>
  <si>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</si>
  <si>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</si>
  <si>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</si>
  <si>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</si>
  <si>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</si>
  <si>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</si>
  <si>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</si>
  <si>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</si>
  <si>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</si>
  <si>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</si>
  <si>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</si>
  <si>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</si>
  <si>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</si>
  <si>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</si>
  <si>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</si>
  <si>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</si>
  <si>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</si>
  <si>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</si>
  <si>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</si>
  <si>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</si>
  <si>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</si>
  <si>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</si>
  <si>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</si>
  <si>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</si>
  <si>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</si>
  <si>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</si>
  <si>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</si>
  <si>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</si>
  <si>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</si>
  <si>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</si>
  <si>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</si>
  <si>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</si>
  <si>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</si>
  <si>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</si>
  <si>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</si>
  <si>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</si>
  <si>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</si>
  <si>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</si>
  <si>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</si>
  <si>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</si>
  <si>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</si>
  <si>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</si>
  <si>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</si>
  <si>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</si>
  <si>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</si>
  <si>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</si>
  <si>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</si>
  <si>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</si>
  <si>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</si>
  <si>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</si>
  <si>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</si>
  <si>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</si>
  <si>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</si>
  <si>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</si>
  <si>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</si>
  <si>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</si>
  <si>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</si>
  <si>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</si>
  <si>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</si>
  <si>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</si>
  <si>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</si>
  <si>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</si>
  <si>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</si>
  <si>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</si>
  <si>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</si>
  <si>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</si>
  <si>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</si>
  <si>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</si>
  <si>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</si>
  <si>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</si>
  <si>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</si>
  <si>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</si>
  <si>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</si>
  <si>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</si>
  <si>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</si>
  <si>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</si>
  <si>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</si>
  <si>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</si>
  <si>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</si>
  <si>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</si>
  <si>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</si>
  <si>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</si>
  <si>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</si>
  <si>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</si>
  <si>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</si>
  <si>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</si>
  <si>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</si>
  <si>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</si>
  <si>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</si>
  <si>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</si>
  <si>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</si>
  <si>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</si>
  <si>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</si>
  <si>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</si>
  <si>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</si>
  <si>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</si>
  <si>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</si>
  <si>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</si>
  <si>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</si>
  <si>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</si>
  <si>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</si>
  <si>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</si>
  <si>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</si>
  <si>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</si>
  <si>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</si>
  <si>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</si>
  <si>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</si>
  <si>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</si>
  <si>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</si>
  <si>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</si>
  <si>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</si>
  <si>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</si>
  <si>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</si>
  <si>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</si>
  <si>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</si>
  <si>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</si>
  <si>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</si>
  <si>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</si>
  <si>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</si>
  <si>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</si>
  <si>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</si>
  <si>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</si>
  <si>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</si>
  <si>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</si>
  <si>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</si>
  <si>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</si>
  <si>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</si>
  <si>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</si>
  <si>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</si>
  <si>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</si>
  <si>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</si>
  <si>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</si>
  <si>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</si>
  <si>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</si>
  <si>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</si>
  <si>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</si>
  <si>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</si>
  <si>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</si>
  <si>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</si>
  <si>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</si>
  <si>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</si>
  <si>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</si>
  <si>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</si>
  <si>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</si>
  <si>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</si>
  <si>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</si>
  <si>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</si>
  <si>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</si>
  <si>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</si>
  <si>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</si>
  <si>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</si>
  <si>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</si>
  <si>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</si>
  <si>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</si>
  <si>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</si>
  <si>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</si>
  <si>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</si>
  <si>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</si>
  <si>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</si>
  <si>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</si>
  <si>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</si>
  <si>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</si>
  <si>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</si>
  <si>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</si>
  <si>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</si>
  <si>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</si>
  <si>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</si>
  <si>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</si>
  <si>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</si>
  <si>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</si>
  <si>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</si>
  <si>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</si>
  <si>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</si>
  <si>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</si>
  <si>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</si>
  <si>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</si>
  <si>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</si>
  <si>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</si>
  <si>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</si>
  <si>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</si>
  <si>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</si>
  <si>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</si>
  <si>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</si>
  <si>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</si>
  <si>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</si>
  <si>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</si>
  <si>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</si>
  <si>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</si>
  <si>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</si>
  <si>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</si>
  <si>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</si>
  <si>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</si>
  <si>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</si>
  <si>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</si>
  <si>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</si>
  <si>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</si>
  <si>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</si>
  <si>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</si>
  <si>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</si>
  <si>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</si>
  <si>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</si>
  <si>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</si>
  <si>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</si>
  <si>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</si>
  <si>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</si>
  <si>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</si>
  <si>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</si>
  <si>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</si>
  <si>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</si>
  <si>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</si>
  <si>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</si>
  <si>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</si>
  <si>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</si>
  <si>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</si>
  <si>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</si>
  <si>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</si>
  <si>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</si>
  <si>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</si>
  <si>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</si>
  <si>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</si>
  <si>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</si>
  <si>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</si>
  <si>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</si>
  <si>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</si>
  <si>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</si>
  <si>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</si>
  <si>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</si>
  <si>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</si>
  <si>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</si>
  <si>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</si>
  <si>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</si>
  <si>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</si>
  <si>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</si>
  <si>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</si>
  <si>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</si>
  <si>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</si>
  <si>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</si>
  <si>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</si>
  <si>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</si>
  <si>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</si>
  <si>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</si>
  <si>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</si>
  <si>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</si>
  <si>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</si>
  <si>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</si>
  <si>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</si>
  <si>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</si>
  <si>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</si>
  <si>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</si>
  <si>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</si>
  <si>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</si>
  <si>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</si>
  <si>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</si>
  <si>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</si>
  <si>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</si>
  <si>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</si>
  <si>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</si>
  <si>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</si>
  <si>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</si>
  <si>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</si>
  <si>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</si>
  <si>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</si>
  <si>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</si>
  <si>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</si>
  <si>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</si>
  <si>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</si>
  <si>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</si>
  <si>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</si>
  <si>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</si>
  <si>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</si>
  <si>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</si>
  <si>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</si>
  <si>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</si>
  <si>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</si>
  <si>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</si>
  <si>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</si>
  <si>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</si>
  <si>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</si>
  <si>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</si>
  <si>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</si>
  <si>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</si>
  <si>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</si>
  <si>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</si>
  <si>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</si>
  <si>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</si>
  <si>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</si>
  <si>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</si>
  <si>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</si>
  <si>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</si>
  <si>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</si>
  <si>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</si>
  <si>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</si>
  <si>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</si>
  <si>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</si>
  <si>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</si>
  <si>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</si>
  <si>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</si>
  <si>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</si>
  <si>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</si>
  <si>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</si>
  <si>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</si>
  <si>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</si>
  <si>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</si>
  <si>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</si>
  <si>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</si>
  <si>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</si>
  <si>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</si>
  <si>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</si>
  <si>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</si>
  <si>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</si>
  <si>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</si>
  <si>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</si>
  <si>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</si>
  <si>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</si>
  <si>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</si>
  <si>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</si>
  <si>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</si>
  <si>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</si>
  <si>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</si>
  <si>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</si>
  <si>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</si>
  <si>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</si>
  <si>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</si>
  <si>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</si>
  <si>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</si>
  <si>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</si>
  <si>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</si>
  <si>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</si>
  <si>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</si>
  <si>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</si>
  <si>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</si>
  <si>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</si>
  <si>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</si>
  <si>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</si>
  <si>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</si>
  <si>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</si>
  <si>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</si>
  <si>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</si>
  <si>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</si>
  <si>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</si>
  <si>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</si>
  <si>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</si>
  <si>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</si>
  <si>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</si>
  <si>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</si>
  <si>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</si>
  <si>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</si>
  <si>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</si>
  <si>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</si>
  <si>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</si>
  <si>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</si>
  <si>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</si>
  <si>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</si>
  <si>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</si>
  <si>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</si>
  <si>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</si>
  <si>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</si>
  <si>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</si>
  <si>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</si>
  <si>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</si>
  <si>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</si>
  <si>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</si>
  <si>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</si>
  <si>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</si>
  <si>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</si>
  <si>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</si>
  <si>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</si>
  <si>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</si>
  <si>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</si>
  <si>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</si>
  <si>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</si>
  <si>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</si>
  <si>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</si>
  <si>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</si>
  <si>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</si>
  <si>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</si>
  <si>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</si>
  <si>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</si>
  <si>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</si>
  <si>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</si>
  <si>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</si>
  <si>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</si>
  <si>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</si>
  <si>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</si>
  <si>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</si>
  <si>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</si>
  <si>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</si>
  <si>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</si>
  <si>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</si>
  <si>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</si>
  <si>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</si>
  <si>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</si>
  <si>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</si>
  <si>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</si>
  <si>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</si>
  <si>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</si>
  <si>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</si>
  <si>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</si>
  <si>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</si>
  <si>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</si>
  <si>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</si>
  <si>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</si>
  <si>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</si>
  <si>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</si>
  <si>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</si>
  <si>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</si>
  <si>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</si>
  <si>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</si>
  <si>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</si>
  <si>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</si>
  <si>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</si>
  <si>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</si>
  <si>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</si>
  <si>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</si>
  <si>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</si>
  <si>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</si>
  <si>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</si>
  <si>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</si>
  <si>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</si>
  <si>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</si>
  <si>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</si>
  <si>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</si>
  <si>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</si>
  <si>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</si>
  <si>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</si>
  <si>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</si>
  <si>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</si>
  <si>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</si>
  <si>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</si>
  <si>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</si>
  <si>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</si>
  <si>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</si>
  <si>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</si>
  <si>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</si>
  <si>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</si>
  <si>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</si>
  <si>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</si>
  <si>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</si>
  <si>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</si>
  <si>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</si>
  <si>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</si>
  <si>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</si>
  <si>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</si>
  <si>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</si>
  <si>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</si>
  <si>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</si>
  <si>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</si>
  <si>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</si>
  <si>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</si>
  <si>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</si>
  <si>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</si>
  <si>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</si>
  <si>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</si>
  <si>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</si>
  <si>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</si>
  <si>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</si>
  <si>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</si>
  <si>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</si>
  <si>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</si>
  <si>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</si>
  <si>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</si>
  <si>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</si>
  <si>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</si>
  <si>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</si>
  <si>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</si>
  <si>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</si>
  <si>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</si>
  <si>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</si>
  <si>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</si>
  <si>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</si>
  <si>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</si>
  <si>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</si>
  <si>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</si>
  <si>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</si>
  <si>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</si>
  <si>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</si>
  <si>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</si>
  <si>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</si>
  <si>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</si>
  <si>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</si>
  <si>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</si>
  <si>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</si>
  <si>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</si>
  <si>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</si>
  <si>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</si>
  <si>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</si>
  <si>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</si>
  <si>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</si>
  <si>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</si>
  <si>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</si>
  <si>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</si>
  <si>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</si>
  <si>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</si>
  <si>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</si>
  <si>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</si>
  <si>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</si>
  <si>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</si>
  <si>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</si>
  <si>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</si>
  <si>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</si>
  <si>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</si>
  <si>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</si>
  <si>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</si>
  <si>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</si>
  <si>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</si>
  <si>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</si>
  <si>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</si>
  <si>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</si>
  <si>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</si>
  <si>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</si>
  <si>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</si>
  <si>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</si>
  <si>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</si>
  <si>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</si>
  <si>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</si>
  <si>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</si>
  <si>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</si>
  <si>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</si>
  <si>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</si>
  <si>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</si>
  <si>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</si>
  <si>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</si>
  <si>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</si>
  <si>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</si>
  <si>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</si>
  <si>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</si>
  <si>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</si>
  <si>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</si>
  <si>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</si>
  <si>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</si>
  <si>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</si>
  <si>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</si>
  <si>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</si>
  <si>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</si>
  <si>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</si>
  <si>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</si>
  <si>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</si>
  <si>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</si>
  <si>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</si>
  <si>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</si>
  <si>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</si>
  <si>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</si>
  <si>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</si>
  <si>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</si>
  <si>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</si>
  <si>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</si>
  <si>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</si>
  <si>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</si>
  <si>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</si>
  <si>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</si>
  <si>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</si>
  <si>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</si>
  <si>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</si>
  <si>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</si>
  <si>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</si>
  <si>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</si>
  <si>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</si>
  <si>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</si>
  <si>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</si>
  <si>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</si>
  <si>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</si>
  <si>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</si>
  <si>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</si>
  <si>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</si>
  <si>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</si>
  <si>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</si>
  <si>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</si>
  <si>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</si>
  <si>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</si>
  <si>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</si>
  <si>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</si>
  <si>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</si>
  <si>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</si>
  <si>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</si>
  <si>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</si>
  <si>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</si>
  <si>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</si>
  <si>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</si>
  <si>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</si>
  <si>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</si>
  <si>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</si>
  <si>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</si>
  <si>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</si>
  <si>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</si>
  <si>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</si>
  <si>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</si>
  <si>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</si>
  <si>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</si>
  <si>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</si>
  <si>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</si>
  <si>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</si>
  <si>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</si>
  <si>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</si>
  <si>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</si>
  <si>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</si>
  <si>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</si>
  <si>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</si>
  <si>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</si>
  <si>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</si>
  <si>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</si>
  <si>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</si>
  <si>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</si>
  <si>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</si>
  <si>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</si>
  <si>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</si>
  <si>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</si>
  <si>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</si>
  <si>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</si>
  <si>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</si>
  <si>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</si>
  <si>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</si>
  <si>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</si>
  <si>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</si>
  <si>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</si>
  <si>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</si>
  <si>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</si>
  <si>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</si>
  <si>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</si>
  <si>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</si>
  <si>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</si>
  <si>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</si>
  <si>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</si>
  <si>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</si>
  <si>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</si>
  <si>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</si>
  <si>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</si>
  <si>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</si>
  <si>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</si>
  <si>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</si>
  <si>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</si>
  <si>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</si>
  <si>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</si>
  <si>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</si>
  <si>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</si>
  <si>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</si>
  <si>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</si>
  <si>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</si>
  <si>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</si>
  <si>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</si>
  <si>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</si>
  <si>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</si>
  <si>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</si>
  <si>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</si>
  <si>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</si>
  <si>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</si>
  <si>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</si>
  <si>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</si>
  <si>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</si>
  <si>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</si>
  <si>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</si>
  <si>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</si>
  <si>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</si>
  <si>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</si>
  <si>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</si>
  <si>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</si>
  <si>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</si>
  <si>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</si>
  <si>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</si>
  <si>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</si>
  <si>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</si>
  <si>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</si>
  <si>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</si>
  <si>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</si>
  <si>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</si>
  <si>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</si>
  <si>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</si>
  <si>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</si>
  <si>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</si>
  <si>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</si>
  <si>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</si>
  <si>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</si>
  <si>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</si>
  <si>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</si>
  <si>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</si>
  <si>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</si>
  <si>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</si>
  <si>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</si>
  <si>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</si>
  <si>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</si>
  <si>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</si>
  <si>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</si>
  <si>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</si>
  <si>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</si>
  <si>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</si>
  <si>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</si>
  <si>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</si>
  <si>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</si>
  <si>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</si>
  <si>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</si>
  <si>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</si>
  <si>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</si>
  <si>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</si>
  <si>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</si>
  <si>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</si>
  <si>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</si>
  <si>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</si>
  <si>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</si>
  <si>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</si>
  <si>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</si>
  <si>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</si>
  <si>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</si>
  <si>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</si>
  <si>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</si>
  <si>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</si>
  <si>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</si>
  <si>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</si>
  <si>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</si>
  <si>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</si>
  <si>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</si>
  <si>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</si>
  <si>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</si>
  <si>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</si>
  <si>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</si>
  <si>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</si>
  <si>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</si>
  <si>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</si>
  <si>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</si>
  <si>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</si>
  <si>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</si>
  <si>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</si>
  <si>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</si>
  <si>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</si>
  <si>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</si>
  <si>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</si>
  <si>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</si>
  <si>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</si>
  <si>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</si>
  <si>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</si>
  <si>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</si>
  <si>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</si>
  <si>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</si>
  <si>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</si>
  <si>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</si>
  <si>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</si>
  <si>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</si>
  <si>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</si>
  <si>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</si>
  <si>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</si>
  <si>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</si>
  <si>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</si>
  <si>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</si>
  <si>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</si>
  <si>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</si>
  <si>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</si>
  <si>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</si>
  <si>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</si>
  <si>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</si>
  <si>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</si>
  <si>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</si>
  <si>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</si>
  <si>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</si>
  <si>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</si>
  <si>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</si>
  <si>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</si>
  <si>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</si>
  <si>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</si>
  <si>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</si>
  <si>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</si>
  <si>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</si>
  <si>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</si>
  <si>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</si>
  <si>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</si>
  <si>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</si>
  <si>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</si>
  <si>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</si>
  <si>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</si>
  <si>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</si>
  <si>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</si>
  <si>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</si>
  <si>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</si>
  <si>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</si>
  <si>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</si>
  <si>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</si>
  <si>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</si>
  <si>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</si>
  <si>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</si>
  <si>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</si>
  <si>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</si>
  <si>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</si>
  <si>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</si>
  <si>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</si>
  <si>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</si>
  <si>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</si>
  <si>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</si>
  <si>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</si>
  <si>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</si>
  <si>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</si>
  <si>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</si>
  <si>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</si>
  <si>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</si>
  <si>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</si>
  <si>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</si>
  <si>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</si>
  <si>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</si>
  <si>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</si>
  <si>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</si>
  <si>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</si>
  <si>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</si>
  <si>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</si>
  <si>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</si>
  <si>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</si>
  <si>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</si>
  <si>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</si>
  <si>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</si>
  <si>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</si>
  <si>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</si>
  <si>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</si>
  <si>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</si>
  <si>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</si>
  <si>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</si>
  <si>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</si>
  <si>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</si>
  <si>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</si>
  <si>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</si>
  <si>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</si>
  <si>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</si>
  <si>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</si>
  <si>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</si>
  <si>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</si>
  <si>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</si>
  <si>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</si>
  <si>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</si>
  <si>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</si>
  <si>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</si>
  <si>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</si>
  <si>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</si>
  <si>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</si>
  <si>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</si>
  <si>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</si>
  <si>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</si>
  <si>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</si>
  <si>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</si>
  <si>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</si>
  <si>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</si>
  <si>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</si>
  <si>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</si>
  <si>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</si>
  <si>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</si>
  <si>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</si>
  <si>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</si>
  <si>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</si>
  <si>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</si>
  <si>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</si>
  <si>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</si>
  <si>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</si>
  <si>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</si>
  <si>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</si>
  <si>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</si>
  <si>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</si>
  <si>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</si>
  <si>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</si>
  <si>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</si>
  <si>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</si>
  <si>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</si>
  <si>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</si>
  <si>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</si>
  <si>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</si>
  <si>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</si>
  <si>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</si>
  <si>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</si>
  <si>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</si>
  <si>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</si>
  <si>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</si>
  <si>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</si>
  <si>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</si>
  <si>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</si>
  <si>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</si>
  <si>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</si>
  <si>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</si>
  <si>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</si>
  <si>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</si>
  <si>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</si>
  <si>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</si>
  <si>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</si>
  <si>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</si>
  <si>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</si>
  <si>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</si>
  <si>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</si>
  <si>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</si>
  <si>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</si>
  <si>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</si>
  <si>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</si>
  <si>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</si>
  <si>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</si>
  <si>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</si>
  <si>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</si>
  <si>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</si>
  <si>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</si>
  <si>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</si>
  <si>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</si>
  <si>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</si>
  <si>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</si>
  <si>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</si>
  <si>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</si>
  <si>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</si>
  <si>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</si>
  <si>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</si>
  <si>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</si>
  <si>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</si>
  <si>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</si>
  <si>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</si>
  <si>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</si>
  <si>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</si>
  <si>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</si>
  <si>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</si>
  <si>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</si>
  <si>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</si>
  <si>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</si>
  <si>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</si>
  <si>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</si>
  <si>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</si>
  <si>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</si>
  <si>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</si>
  <si>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</si>
  <si>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</si>
  <si>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</si>
  <si>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</si>
  <si>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</si>
  <si>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</si>
  <si>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</si>
  <si>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</si>
  <si>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</si>
  <si>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</si>
  <si>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</si>
  <si>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</si>
  <si>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</si>
  <si>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</si>
  <si>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</si>
  <si>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</si>
  <si>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</si>
  <si>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</si>
  <si>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</si>
  <si>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</si>
  <si>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</si>
  <si>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</si>
  <si>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</si>
  <si>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</si>
  <si>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</si>
  <si>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</si>
  <si>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</si>
  <si>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</si>
  <si>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</si>
  <si>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</si>
  <si>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</si>
  <si>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</si>
  <si>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</si>
  <si>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</si>
  <si>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</si>
  <si>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</si>
  <si>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</si>
  <si>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</si>
  <si>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</si>
  <si>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</si>
  <si>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</si>
  <si>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</si>
  <si>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</si>
  <si>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</si>
  <si>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</si>
  <si>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</si>
  <si>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</si>
  <si>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</si>
  <si>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</si>
  <si>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</si>
  <si>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</si>
  <si>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</si>
  <si>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</si>
  <si>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</si>
  <si>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</si>
  <si>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</si>
  <si>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</si>
  <si>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</si>
  <si>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</si>
  <si>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</si>
  <si>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</si>
  <si>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</si>
  <si>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</si>
  <si>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</si>
  <si>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</si>
  <si>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</si>
  <si>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</si>
  <si>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</si>
  <si>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</si>
  <si>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</si>
  <si>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</si>
  <si>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</si>
  <si>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</si>
  <si>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</si>
  <si>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</si>
  <si>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</si>
  <si>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</si>
  <si>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</si>
  <si>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</si>
  <si>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</si>
  <si>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</si>
  <si>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</si>
  <si>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</si>
  <si>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</si>
  <si>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</si>
  <si>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</si>
  <si>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</si>
  <si>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</si>
  <si>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</si>
  <si>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</si>
  <si>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</si>
  <si>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</si>
  <si>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</si>
  <si>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</si>
  <si>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</si>
  <si>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</si>
  <si>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</si>
  <si>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</si>
  <si>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</si>
  <si>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</si>
  <si>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</si>
  <si>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</si>
  <si>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</si>
  <si>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</si>
  <si>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</si>
  <si>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</si>
  <si>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</si>
  <si>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</si>
  <si>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</si>
  <si>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</si>
  <si>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</si>
  <si>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</si>
  <si>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</si>
  <si>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</si>
  <si>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</si>
  <si>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</si>
  <si>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</si>
  <si>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</si>
  <si>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</si>
  <si>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</si>
  <si>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</si>
  <si>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</si>
  <si>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</si>
  <si>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</si>
  <si>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</si>
  <si>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</si>
  <si>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</si>
  <si>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</si>
  <si>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</si>
  <si>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</si>
  <si>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</si>
  <si>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</si>
  <si>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</si>
  <si>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</si>
  <si>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</si>
  <si>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</si>
  <si>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</si>
  <si>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</si>
  <si>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</si>
  <si>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</si>
  <si>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</si>
  <si>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</si>
  <si>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</si>
  <si>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</si>
  <si>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</si>
  <si>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</si>
  <si>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</si>
  <si>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</si>
  <si>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</si>
  <si>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</si>
  <si>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</si>
  <si>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</si>
  <si>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</si>
  <si>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</si>
  <si>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</si>
  <si>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</si>
  <si>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</si>
  <si>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</si>
  <si>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</si>
  <si>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</si>
  <si>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</si>
  <si>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</si>
  <si>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</si>
  <si>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</si>
  <si>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</si>
  <si>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</si>
  <si>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</si>
  <si>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</si>
  <si>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</si>
  <si>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</si>
  <si>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</si>
  <si>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</si>
  <si>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</si>
  <si>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</si>
  <si>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</si>
  <si>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</si>
  <si>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</si>
  <si>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</si>
  <si>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</si>
  <si>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</si>
  <si>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</si>
  <si>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</si>
  <si>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</si>
  <si>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</si>
  <si>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</si>
  <si>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</si>
  <si>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</si>
  <si>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</si>
  <si>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</si>
  <si>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</si>
  <si>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</si>
  <si>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</si>
  <si>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</si>
  <si>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</si>
  <si>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</si>
  <si>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</si>
  <si>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</si>
  <si>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</si>
  <si>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</si>
  <si>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</si>
  <si>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</si>
  <si>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</si>
  <si>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</si>
  <si>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</si>
  <si>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</si>
  <si>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</si>
  <si>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</si>
  <si>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</si>
  <si>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</si>
  <si>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</si>
  <si>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</si>
  <si>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</si>
  <si>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</si>
  <si>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</si>
  <si>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</si>
  <si>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</si>
  <si>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</si>
  <si>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</si>
  <si>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</si>
  <si>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</si>
  <si>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</si>
  <si>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</si>
  <si>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</si>
  <si>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</si>
  <si>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</si>
  <si>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</si>
  <si>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</si>
  <si>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</si>
  <si>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</si>
  <si>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</si>
  <si>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</si>
  <si>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</si>
  <si>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</si>
  <si>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</si>
  <si>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</si>
  <si>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</si>
  <si>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</si>
  <si>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</si>
  <si>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</si>
  <si>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</si>
  <si>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</si>
  <si>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</si>
  <si>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</si>
  <si>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</si>
  <si>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</si>
  <si>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</si>
  <si>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</si>
  <si>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</si>
  <si>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</si>
  <si>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</si>
  <si>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</si>
  <si>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</si>
  <si>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</si>
  <si>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</si>
  <si>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</si>
  <si>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</si>
  <si>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</si>
  <si>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</si>
  <si>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</si>
  <si>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</si>
  <si>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</si>
  <si>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</si>
  <si>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</si>
  <si>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</si>
  <si>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</si>
  <si>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</si>
  <si>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</si>
  <si>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</si>
  <si>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</si>
  <si>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</si>
  <si>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</si>
  <si>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</si>
  <si>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</si>
  <si>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</si>
  <si>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</si>
  <si>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</si>
  <si>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</si>
  <si>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</si>
  <si>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</si>
  <si>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</si>
  <si>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</si>
  <si>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</si>
  <si>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</si>
  <si>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</si>
  <si>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</si>
  <si>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</si>
  <si>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</si>
  <si>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</si>
  <si>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</si>
  <si>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</si>
  <si>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</si>
  <si>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</si>
  <si>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</si>
  <si>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</si>
  <si>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</si>
  <si>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</si>
  <si>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</si>
  <si>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</si>
  <si>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</si>
  <si>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</si>
  <si>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</si>
  <si>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</si>
  <si>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</si>
  <si>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</si>
  <si>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</si>
  <si>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</si>
  <si>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</si>
  <si>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</si>
  <si>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</si>
  <si>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</si>
  <si>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</si>
  <si>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</si>
  <si>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</si>
  <si>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</si>
  <si>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</si>
  <si>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</si>
  <si>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</si>
  <si>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</si>
  <si>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</si>
  <si>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</si>
  <si>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</si>
  <si>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</si>
  <si>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</si>
  <si>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</si>
  <si>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</si>
  <si>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</si>
  <si>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</si>
  <si>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</si>
  <si>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</si>
  <si>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</si>
  <si>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</si>
  <si>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</si>
  <si>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</si>
  <si>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</si>
  <si>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</si>
  <si>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</si>
  <si>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</si>
  <si>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</si>
  <si>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</si>
  <si>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</si>
  <si>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</si>
  <si>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</si>
  <si>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</si>
  <si>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</si>
  <si>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</si>
  <si>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</si>
  <si>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</si>
  <si>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</si>
  <si>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</si>
  <si>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</si>
  <si>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</si>
  <si>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</si>
  <si>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</si>
  <si>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</si>
  <si>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</si>
  <si>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</si>
  <si>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</si>
  <si>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</si>
  <si>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</si>
  <si>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</si>
  <si>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</si>
  <si>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</si>
  <si>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</si>
  <si>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</si>
  <si>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</si>
  <si>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</si>
  <si>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</si>
  <si>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</si>
  <si>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</si>
  <si>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</si>
  <si>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</si>
  <si>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</si>
  <si>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</si>
  <si>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</si>
  <si>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</si>
  <si>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</si>
  <si>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</si>
  <si>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</si>
  <si>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</si>
  <si>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</si>
  <si>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</si>
  <si>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</si>
  <si>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</si>
  <si>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</si>
  <si>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</si>
  <si>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</si>
  <si>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</si>
  <si>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</si>
  <si>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</si>
  <si>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</si>
  <si>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</si>
  <si>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</si>
  <si>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</si>
  <si>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</si>
  <si>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</si>
  <si>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</si>
  <si>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</si>
  <si>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</si>
  <si>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</si>
  <si>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</si>
  <si>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</si>
  <si>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</si>
  <si>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</si>
  <si>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</si>
  <si>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</si>
  <si>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</si>
  <si>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</si>
  <si>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</si>
  <si>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</si>
  <si>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</si>
  <si>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</si>
  <si>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</si>
  <si>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</si>
  <si>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</si>
  <si>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</si>
  <si>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</si>
  <si>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</si>
  <si>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</si>
  <si>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</si>
  <si>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</si>
  <si>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</si>
  <si>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</si>
  <si>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</si>
  <si>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</si>
  <si>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</si>
  <si>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</si>
  <si>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</si>
  <si>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</si>
  <si>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</si>
  <si>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</si>
  <si>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</si>
  <si>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</si>
  <si>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</si>
  <si>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</si>
  <si>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</si>
  <si>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</si>
  <si>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</si>
  <si>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</si>
  <si>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</si>
  <si>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</si>
  <si>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</si>
  <si>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</si>
  <si>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</si>
  <si>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</si>
  <si>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</si>
  <si>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</si>
  <si>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</si>
  <si>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</si>
  <si>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</si>
  <si>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</si>
  <si>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</si>
  <si>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</si>
  <si>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</si>
  <si>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</si>
  <si>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</si>
  <si>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</si>
  <si>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</si>
  <si>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</si>
  <si>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</si>
  <si>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</si>
  <si>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</si>
  <si>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</si>
  <si>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</si>
  <si>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</si>
  <si>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</si>
  <si>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</si>
  <si>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</si>
  <si>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</si>
  <si>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</si>
  <si>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</si>
  <si>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</si>
  <si>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</si>
  <si>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</si>
  <si>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</si>
  <si>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</si>
  <si>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</si>
  <si>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</si>
  <si>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</si>
  <si>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</si>
  <si>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</si>
  <si>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</si>
  <si>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</si>
  <si>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</si>
  <si>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</si>
  <si>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</si>
  <si>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</si>
  <si>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</si>
  <si>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</si>
  <si>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</si>
  <si>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</si>
  <si>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</si>
  <si>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</si>
  <si>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</si>
  <si>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</si>
  <si>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</si>
  <si>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</si>
  <si>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</si>
  <si>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</si>
  <si>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</si>
  <si>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</si>
  <si>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</si>
  <si>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</si>
  <si>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</si>
  <si>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</si>
  <si>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</si>
  <si>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</si>
  <si>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</si>
  <si>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</si>
  <si>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</si>
  <si>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</si>
  <si>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</si>
  <si>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</si>
  <si>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</si>
  <si>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</si>
  <si>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</si>
  <si>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</si>
  <si>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</si>
  <si>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</si>
  <si>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</si>
  <si>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</si>
  <si>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</si>
  <si>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</si>
  <si>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</si>
  <si>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</si>
  <si>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</si>
  <si>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</si>
  <si>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</si>
  <si>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</si>
  <si>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</si>
  <si>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</si>
  <si>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</si>
  <si>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</si>
  <si>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</si>
  <si>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</si>
  <si>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</si>
  <si>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</si>
  <si>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</si>
  <si>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</si>
  <si>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</si>
  <si>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</si>
  <si>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</si>
  <si>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</si>
  <si>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</si>
  <si>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</si>
  <si>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</si>
  <si>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</si>
  <si>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</si>
  <si>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</si>
  <si>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</si>
  <si>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</si>
  <si>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</si>
  <si>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</si>
  <si>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</si>
  <si>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</si>
  <si>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</si>
  <si>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</si>
  <si>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</si>
  <si>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</si>
  <si>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</si>
  <si>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</si>
  <si>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</si>
  <si>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</si>
  <si>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</si>
  <si>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</si>
  <si>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</si>
  <si>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</si>
  <si>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</si>
  <si>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</si>
  <si>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</si>
  <si>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</si>
  <si>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</si>
  <si>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</si>
  <si>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</si>
  <si>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</si>
  <si>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</si>
  <si>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</si>
  <si>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</si>
  <si>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</si>
  <si>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</si>
  <si>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</si>
  <si>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</si>
  <si>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</si>
  <si>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</si>
  <si>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</si>
  <si>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</si>
  <si>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</si>
  <si>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</si>
  <si>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</si>
  <si>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</si>
  <si>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</si>
  <si>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</si>
  <si>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</si>
  <si>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</si>
  <si>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</si>
  <si>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</si>
  <si>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</si>
  <si>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</si>
  <si>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</si>
  <si>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</si>
  <si>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</si>
  <si>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</si>
  <si>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</si>
  <si>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</si>
  <si>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</si>
  <si>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</si>
  <si>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</si>
  <si>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</si>
  <si>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</si>
  <si>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</si>
  <si>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</si>
  <si>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</si>
  <si>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</si>
  <si>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</si>
  <si>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</si>
  <si>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</si>
  <si>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</si>
  <si>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</si>
  <si>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</si>
  <si>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</si>
  <si>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</si>
  <si>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</si>
  <si>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</si>
  <si>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</si>
  <si>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</si>
  <si>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</si>
  <si>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</si>
  <si>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</si>
  <si>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</si>
  <si>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</si>
  <si>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</si>
  <si>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</si>
  <si>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</si>
  <si>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</si>
  <si>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</si>
  <si>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</si>
  <si>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</si>
  <si>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</si>
  <si>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</si>
  <si>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</si>
  <si>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</si>
  <si>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</si>
  <si>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</si>
  <si>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</si>
  <si>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</si>
  <si>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</si>
  <si>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</si>
  <si>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</si>
  <si>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</si>
  <si>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</si>
  <si>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</si>
  <si>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</si>
  <si>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</si>
  <si>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</si>
  <si>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</si>
  <si>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</si>
  <si>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</si>
  <si>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</si>
  <si>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</si>
  <si>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</si>
  <si>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</si>
  <si>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</si>
  <si>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</si>
  <si>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</si>
  <si>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</si>
  <si>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</si>
  <si>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</si>
  <si>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</si>
  <si>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</si>
  <si>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</si>
  <si>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</si>
  <si>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</si>
  <si>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</si>
  <si>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</si>
  <si>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</si>
  <si>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</si>
  <si>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</si>
  <si>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</si>
  <si>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</si>
  <si>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</si>
  <si>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</si>
  <si>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</si>
  <si>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</si>
  <si>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</si>
  <si>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</si>
  <si>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</si>
  <si>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</si>
  <si>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</si>
  <si>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</si>
  <si>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</si>
  <si>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</si>
  <si>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</si>
  <si>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</si>
  <si>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</si>
  <si>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</si>
  <si>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</si>
  <si>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</si>
  <si>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</si>
  <si>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</si>
  <si>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</si>
  <si>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</si>
  <si>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</si>
  <si>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</si>
  <si>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</si>
  <si>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</si>
  <si>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</si>
  <si>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</si>
  <si>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</si>
  <si>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</si>
  <si>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</si>
  <si>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</si>
  <si>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</si>
  <si>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</si>
  <si>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</si>
  <si>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</si>
  <si>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</si>
  <si>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</si>
  <si>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</si>
  <si>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</si>
  <si>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</si>
  <si>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</si>
  <si>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</si>
  <si>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</si>
  <si>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</si>
  <si>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</si>
  <si>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</si>
  <si>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</si>
  <si>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</si>
  <si>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</si>
  <si>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</si>
  <si>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</si>
  <si>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</si>
  <si>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</si>
  <si>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</si>
  <si>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</si>
  <si>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</si>
  <si>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</si>
  <si>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</si>
  <si>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</si>
  <si>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</si>
  <si>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</si>
  <si>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</si>
  <si>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</si>
  <si>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</si>
  <si>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</si>
  <si>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</si>
  <si>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</si>
  <si>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</si>
  <si>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</si>
  <si>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</si>
  <si>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</si>
  <si>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</si>
  <si>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</si>
  <si>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</si>
  <si>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</si>
  <si>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</si>
  <si>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</si>
  <si>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</si>
  <si>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</si>
  <si>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</si>
  <si>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</si>
  <si>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</si>
  <si>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</si>
  <si>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</si>
  <si>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</si>
  <si>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</si>
  <si>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</si>
  <si>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</si>
  <si>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</si>
  <si>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</si>
  <si>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</si>
  <si>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</si>
  <si>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</si>
  <si>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</si>
  <si>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</si>
  <si>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</si>
  <si>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</si>
  <si>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</si>
  <si>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</si>
  <si>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</si>
  <si>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</si>
  <si>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</si>
  <si>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</si>
  <si>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</si>
  <si>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</si>
  <si>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</si>
  <si>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</si>
  <si>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</si>
  <si>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</si>
  <si>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</si>
  <si>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</si>
  <si>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</si>
  <si>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</si>
  <si>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</si>
  <si>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</si>
  <si>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</si>
  <si>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</si>
  <si>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</si>
  <si>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</si>
  <si>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</si>
  <si>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</si>
  <si>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</si>
  <si>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</si>
  <si>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</si>
  <si>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</si>
  <si>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</si>
  <si>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</si>
  <si>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</si>
  <si>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</si>
  <si>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</si>
  <si>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</si>
  <si>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</si>
  <si>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</si>
  <si>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</si>
  <si>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</si>
  <si>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</si>
  <si>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</si>
  <si>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</si>
  <si>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</si>
  <si>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</si>
  <si>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</si>
  <si>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</si>
  <si>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</si>
  <si>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</si>
  <si>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</si>
  <si>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</si>
  <si>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</si>
  <si>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</si>
  <si>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</si>
  <si>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</si>
  <si>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</si>
  <si>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</si>
  <si>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</si>
  <si>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</si>
  <si>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</si>
  <si>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</si>
  <si>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</si>
  <si>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</si>
  <si>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</si>
  <si>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</si>
  <si>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</si>
  <si>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</si>
  <si>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</si>
  <si>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</si>
  <si>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</si>
  <si>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</si>
  <si>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</si>
  <si>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</si>
  <si>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</si>
  <si>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</si>
  <si>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</si>
  <si>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</si>
  <si>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</si>
  <si>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</si>
  <si>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</si>
  <si>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</si>
  <si>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</si>
  <si>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</si>
  <si>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</si>
  <si>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</si>
  <si>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</si>
  <si>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</si>
  <si>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</si>
  <si>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</si>
  <si>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</si>
  <si>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</si>
  <si>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</si>
  <si>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</si>
  <si>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</si>
  <si>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</si>
  <si>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</si>
  <si>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</si>
  <si>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</si>
  <si>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</si>
  <si>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</si>
  <si>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</si>
  <si>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</si>
  <si>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</si>
  <si>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</si>
  <si>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</si>
  <si>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</si>
  <si>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</si>
  <si>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</si>
  <si>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</si>
  <si>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</si>
  <si>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</si>
  <si>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</si>
  <si>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</si>
  <si>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</si>
  <si>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</si>
  <si>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</si>
  <si>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</si>
  <si>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</si>
  <si>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</si>
  <si>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</si>
  <si>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</si>
  <si>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</si>
  <si>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</si>
  <si>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</si>
  <si>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</si>
  <si>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</si>
  <si>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</si>
  <si>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</si>
  <si>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</si>
  <si>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</si>
  <si>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</si>
  <si>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</si>
  <si>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</si>
  <si>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</si>
  <si>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</si>
  <si>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</si>
  <si>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</si>
  <si>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</si>
  <si>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</si>
  <si>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</si>
  <si>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</si>
  <si>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</si>
  <si>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</si>
  <si>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</si>
  <si>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</si>
  <si>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</si>
  <si>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</si>
  <si>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</si>
  <si>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</si>
  <si>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</si>
  <si>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</si>
  <si>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</si>
  <si>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</si>
  <si>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</si>
  <si>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</si>
  <si>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</si>
  <si>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</si>
  <si>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</si>
  <si>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</si>
  <si>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</si>
  <si>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</si>
  <si>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</si>
  <si>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</si>
  <si>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</si>
  <si>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</si>
  <si>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</si>
  <si>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</si>
  <si>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</si>
  <si>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</si>
  <si>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</si>
  <si>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</si>
  <si>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</si>
  <si>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</si>
  <si>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</si>
  <si>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</si>
  <si>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</si>
  <si>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</si>
  <si>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</si>
  <si>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</si>
  <si>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</si>
  <si>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</si>
  <si>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</si>
  <si>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</si>
  <si>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</si>
  <si>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</si>
  <si>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</si>
  <si>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</si>
  <si>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</si>
  <si>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</si>
  <si>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</si>
  <si>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</si>
  <si>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</si>
  <si>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</si>
  <si>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</si>
  <si>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</si>
  <si>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</si>
  <si>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</si>
  <si>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</si>
  <si>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</si>
  <si>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</si>
  <si>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</si>
  <si>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</si>
  <si>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</si>
  <si>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</si>
  <si>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</si>
  <si>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</si>
  <si>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</si>
  <si>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</si>
  <si>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</si>
  <si>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</si>
  <si>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</si>
  <si>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</si>
  <si>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</si>
  <si>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</si>
  <si>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</si>
  <si>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</si>
  <si>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</si>
  <si>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</si>
  <si>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</si>
  <si>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</si>
  <si>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</si>
  <si>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</si>
  <si>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</si>
  <si>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</si>
  <si>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</si>
  <si>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</si>
  <si>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</si>
  <si>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</si>
  <si>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</si>
  <si>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</si>
  <si>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</si>
  <si>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</si>
  <si>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</si>
  <si>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</si>
  <si>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</si>
  <si>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</si>
  <si>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</si>
  <si>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</si>
  <si>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</si>
  <si>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</si>
  <si>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</si>
  <si>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</si>
  <si>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</si>
  <si>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</si>
  <si>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</si>
  <si>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</si>
  <si>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</si>
  <si>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</si>
  <si>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</si>
  <si>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</si>
  <si>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</si>
  <si>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</si>
  <si>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</si>
  <si>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</si>
  <si>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</si>
  <si>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</si>
  <si>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</si>
  <si>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</si>
  <si>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</si>
  <si>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</si>
  <si>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</si>
  <si>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</si>
  <si>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</si>
  <si>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</si>
  <si>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</si>
  <si>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</si>
  <si>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</si>
  <si>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</si>
  <si>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</si>
  <si>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</si>
  <si>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</si>
  <si>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</si>
  <si>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</si>
  <si>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</si>
  <si>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</si>
  <si>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</si>
  <si>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</si>
  <si>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</si>
  <si>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</si>
  <si>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</si>
  <si>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</si>
  <si>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</si>
  <si>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</si>
  <si>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</si>
  <si>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</si>
  <si>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</si>
  <si>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</si>
  <si>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</si>
  <si>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</si>
  <si>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</si>
  <si>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</si>
  <si>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</si>
  <si>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</si>
  <si>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</si>
  <si>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</si>
  <si>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</si>
  <si>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</si>
  <si>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</si>
  <si>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</si>
  <si>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</si>
  <si>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</si>
  <si>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</si>
  <si>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</si>
  <si>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</si>
  <si>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</si>
  <si>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</si>
  <si>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</si>
  <si>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</si>
  <si>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</si>
  <si>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</si>
  <si>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</si>
  <si>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</si>
  <si>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</si>
  <si>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</si>
  <si>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</si>
  <si>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</si>
  <si>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</si>
  <si>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</si>
  <si>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</si>
  <si>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</si>
  <si>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</si>
  <si>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</si>
  <si>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</si>
  <si>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</si>
  <si>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</si>
  <si>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</si>
  <si>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</si>
  <si>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</si>
  <si>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</si>
  <si>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</si>
  <si>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</si>
  <si>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</si>
  <si>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</si>
  <si>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</si>
  <si>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</si>
  <si>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</si>
  <si>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</si>
  <si>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</si>
  <si>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</si>
  <si>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</si>
  <si>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</si>
  <si>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</si>
  <si>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</si>
  <si>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</si>
  <si>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</si>
  <si>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</si>
  <si>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</si>
  <si>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</si>
  <si>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</si>
  <si>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</si>
  <si>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</si>
  <si>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</si>
  <si>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</si>
  <si>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</si>
  <si>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</si>
  <si>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</si>
  <si>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</si>
  <si>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</si>
  <si>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</si>
  <si>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</si>
  <si>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</si>
  <si>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</si>
  <si>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</si>
  <si>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</si>
  <si>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</si>
  <si>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</si>
  <si>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</si>
  <si>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</si>
  <si>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</si>
  <si>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</si>
  <si>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</si>
  <si>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</si>
  <si>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</si>
  <si>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</si>
  <si>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</si>
  <si>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</si>
  <si>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</si>
  <si>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</si>
  <si>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</si>
  <si>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</si>
  <si>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</si>
  <si>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</si>
  <si>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</si>
  <si>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</si>
  <si>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</si>
  <si>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</si>
  <si>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</si>
  <si>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</si>
  <si>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</si>
  <si>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</si>
  <si>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</si>
  <si>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</si>
  <si>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</si>
  <si>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</si>
  <si>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</si>
  <si>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</si>
  <si>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</si>
  <si>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</si>
  <si>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</si>
  <si>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</si>
  <si>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</si>
  <si>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</si>
  <si>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</si>
  <si>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</si>
  <si>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</si>
  <si>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</si>
  <si>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</si>
  <si>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</si>
  <si>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</si>
  <si>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</si>
  <si>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</si>
  <si>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</si>
  <si>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</si>
  <si>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</si>
  <si>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</si>
  <si>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</si>
  <si>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</si>
  <si>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</si>
  <si>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</si>
  <si>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</si>
  <si>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</si>
  <si>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</si>
  <si>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</si>
  <si>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</si>
  <si>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</si>
  <si>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</si>
  <si>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</si>
  <si>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</si>
  <si>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</si>
  <si>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</si>
  <si>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</si>
  <si>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</si>
  <si>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</si>
  <si>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</si>
  <si>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</si>
  <si>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</si>
  <si>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</si>
  <si>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</si>
  <si>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</si>
  <si>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</si>
  <si>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</si>
  <si>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</si>
  <si>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</si>
  <si>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</si>
  <si>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</si>
  <si>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</si>
  <si>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</si>
  <si>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</si>
  <si>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</si>
  <si>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</si>
  <si>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</si>
  <si>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</si>
  <si>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</si>
  <si>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</si>
  <si>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</si>
  <si>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</si>
  <si>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</si>
  <si>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</si>
  <si>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</si>
  <si>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</si>
  <si>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</si>
  <si>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</si>
  <si>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</si>
  <si>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</si>
  <si>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</si>
  <si>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</si>
  <si>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</si>
  <si>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</si>
  <si>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</si>
  <si>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</si>
  <si>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</si>
  <si>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</si>
  <si>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</si>
  <si>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</si>
  <si>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</si>
  <si>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</si>
  <si>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</si>
  <si>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</si>
  <si>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</si>
  <si>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</si>
  <si>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</si>
  <si>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</si>
  <si>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</si>
  <si>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</si>
  <si>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</si>
  <si>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</si>
  <si>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</si>
  <si>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</si>
  <si>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</si>
  <si>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</si>
  <si>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</si>
  <si>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</si>
  <si>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</si>
  <si>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</si>
  <si>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</si>
  <si>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</si>
  <si>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</si>
  <si>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</si>
  <si>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</si>
  <si>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</si>
  <si>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</si>
  <si>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</si>
  <si>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</si>
  <si>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</si>
  <si>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</si>
  <si>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</si>
  <si>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</si>
  <si>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</si>
  <si>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</si>
  <si>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</si>
  <si>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</si>
  <si>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</si>
  <si>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</si>
  <si>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</si>
  <si>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</si>
  <si>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</si>
  <si>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</si>
  <si>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</si>
  <si>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</si>
  <si>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</si>
  <si>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</si>
  <si>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</si>
  <si>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</si>
  <si>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</si>
  <si>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</si>
  <si>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</si>
  <si>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</si>
  <si>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</si>
  <si>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</si>
  <si>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</si>
  <si>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</si>
  <si>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</si>
  <si>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</si>
  <si>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</si>
  <si>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</si>
  <si>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</si>
  <si>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</si>
  <si>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</si>
  <si>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</si>
  <si>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</si>
  <si>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</si>
  <si>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</si>
  <si>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</si>
  <si>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</si>
  <si>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</si>
  <si>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</si>
  <si>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</si>
  <si>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</si>
  <si>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</si>
  <si>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</si>
  <si>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</si>
  <si>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</si>
  <si>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</si>
  <si>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</si>
  <si>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</si>
  <si>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</si>
  <si>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</si>
  <si>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</si>
  <si>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</si>
  <si>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</si>
  <si>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</si>
  <si>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</si>
  <si>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</si>
  <si>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</si>
  <si>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</si>
  <si>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</si>
  <si>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</si>
  <si>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</si>
  <si>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</si>
  <si>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</si>
  <si>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</si>
  <si>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</si>
  <si>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</si>
  <si>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</si>
  <si>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</si>
  <si>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</si>
  <si>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</si>
  <si>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</si>
  <si>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</si>
  <si>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</si>
  <si>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</si>
  <si>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</si>
  <si>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</si>
  <si>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</si>
  <si>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</si>
  <si>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</si>
  <si>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</si>
  <si>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</si>
  <si>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</si>
  <si>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</si>
  <si>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</si>
  <si>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</si>
  <si>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</si>
  <si>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</si>
  <si>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</si>
  <si>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</si>
  <si>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</si>
  <si>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</si>
  <si>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</si>
  <si>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</si>
  <si>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</si>
  <si>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</si>
  <si>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</si>
  <si>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</si>
  <si>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</si>
  <si>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</si>
  <si>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</si>
  <si>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</si>
  <si>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</si>
  <si>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</si>
  <si>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</si>
  <si>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</si>
  <si>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</si>
  <si>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</si>
  <si>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</si>
  <si>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</si>
  <si>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</si>
  <si>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</si>
  <si>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</si>
  <si>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</si>
  <si>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</si>
  <si>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</si>
  <si>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</si>
  <si>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</si>
  <si>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</si>
  <si>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</si>
  <si>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</si>
  <si>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</si>
  <si>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</si>
  <si>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</si>
  <si>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</si>
  <si>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</si>
  <si>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</si>
  <si>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</si>
  <si>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</si>
  <si>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</si>
  <si>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</si>
  <si>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</si>
  <si>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</si>
  <si>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</si>
  <si>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</si>
  <si>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</si>
  <si>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</si>
  <si>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</si>
  <si>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</si>
  <si>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</si>
  <si>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</si>
  <si>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</si>
  <si>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</si>
  <si>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</si>
  <si>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</si>
  <si>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</si>
  <si>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</si>
  <si>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</si>
  <si>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</si>
  <si>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</si>
  <si>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</si>
  <si>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</si>
  <si>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</si>
  <si>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</si>
  <si>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</si>
  <si>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</si>
  <si>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</si>
  <si>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</si>
  <si>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</si>
  <si>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</si>
  <si>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</si>
  <si>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</si>
  <si>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</si>
  <si>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</si>
  <si>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</si>
  <si>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</si>
  <si>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</si>
  <si>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</si>
  <si>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</si>
  <si>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</si>
  <si>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</si>
  <si>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</si>
  <si>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</si>
  <si>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</si>
  <si>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</si>
  <si>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</si>
  <si>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</si>
  <si>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</si>
  <si>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</si>
  <si>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</si>
  <si>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</si>
  <si>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</si>
  <si>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</si>
  <si>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</si>
  <si>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</si>
  <si>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</si>
  <si>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</si>
  <si>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</si>
  <si>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</si>
  <si>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</si>
  <si>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</si>
  <si>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</si>
  <si>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</si>
  <si>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</si>
  <si>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</si>
  <si>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</si>
  <si>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</si>
  <si>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</si>
  <si>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</si>
  <si>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</si>
  <si>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</si>
  <si>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</si>
  <si>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</si>
  <si>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</si>
  <si>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</si>
  <si>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</si>
  <si>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</si>
  <si>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</si>
  <si>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</si>
  <si>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</si>
  <si>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</si>
  <si>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</si>
  <si>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</si>
  <si>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</si>
  <si>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</si>
  <si>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</si>
  <si>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</si>
  <si>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</si>
  <si>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</si>
  <si>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</si>
  <si>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</si>
  <si>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</si>
  <si>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</si>
  <si>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</si>
  <si>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</si>
  <si>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</si>
  <si>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</si>
  <si>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</si>
  <si>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</si>
  <si>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</si>
  <si>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</si>
  <si>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</si>
  <si>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</si>
  <si>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</si>
  <si>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</si>
  <si>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</si>
  <si>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</si>
  <si>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</si>
  <si>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</si>
  <si>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</si>
  <si>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</si>
  <si>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</si>
  <si>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</si>
  <si>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</si>
  <si>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</si>
  <si>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</si>
  <si>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</si>
  <si>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</si>
  <si>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</si>
  <si>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</si>
  <si>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</si>
  <si>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</si>
  <si>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</si>
  <si>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</si>
  <si>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</si>
  <si>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</si>
  <si>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</si>
  <si>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</si>
  <si>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</si>
  <si>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</si>
  <si>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</si>
  <si>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</si>
  <si>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</si>
  <si>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</si>
  <si>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</si>
  <si>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</si>
  <si>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</si>
  <si>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</si>
  <si>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</si>
  <si>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</si>
  <si>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</si>
  <si>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</si>
  <si>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</si>
  <si>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</si>
  <si>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</si>
  <si>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</si>
  <si>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</si>
  <si>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</si>
  <si>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</si>
  <si>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</si>
  <si>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</si>
  <si>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</si>
  <si>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</si>
  <si>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</si>
  <si>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</si>
  <si>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</si>
  <si>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</si>
  <si>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</si>
  <si>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</si>
  <si>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</si>
  <si>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</si>
  <si>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</si>
  <si>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</si>
  <si>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</si>
  <si>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</si>
  <si>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</si>
  <si>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</si>
  <si>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</si>
  <si>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</si>
  <si>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</si>
  <si>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</si>
  <si>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</si>
  <si>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</si>
  <si>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</si>
  <si>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</si>
  <si>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</si>
  <si>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</si>
  <si>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</si>
  <si>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</si>
  <si>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</si>
  <si>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</si>
  <si>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</si>
  <si>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</si>
  <si>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</si>
  <si>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</si>
  <si>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</si>
  <si>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</si>
  <si>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</si>
  <si>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</si>
  <si>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</si>
  <si>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</si>
  <si>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</si>
  <si>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</si>
  <si>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</si>
  <si>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</si>
  <si>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</si>
  <si>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</si>
  <si>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</si>
  <si>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</si>
  <si>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</si>
  <si>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</si>
  <si>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</si>
  <si>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</si>
  <si>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</si>
  <si>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</si>
  <si>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</si>
  <si>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</si>
  <si>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</si>
  <si>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</si>
  <si>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</si>
  <si>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</si>
  <si>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</si>
  <si>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</si>
  <si>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</si>
  <si>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</si>
  <si>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</si>
  <si>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</si>
  <si>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</si>
  <si>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</si>
  <si>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</si>
  <si>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</si>
  <si>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</si>
  <si>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</si>
  <si>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</si>
  <si>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</si>
  <si>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</si>
  <si>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</si>
  <si>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</si>
  <si>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</si>
  <si>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</si>
  <si>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</si>
  <si>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</si>
  <si>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</si>
  <si>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</si>
  <si>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</si>
  <si>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</si>
  <si>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</si>
  <si>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</si>
  <si>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</si>
  <si>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</si>
  <si>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</si>
  <si>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</si>
  <si>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</si>
  <si>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</si>
  <si>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</si>
  <si>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</si>
  <si>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</si>
  <si>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</si>
  <si>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</si>
  <si>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</si>
  <si>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</si>
  <si>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</si>
  <si>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</si>
  <si>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</si>
  <si>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</si>
  <si>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</si>
  <si>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</si>
  <si>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</si>
  <si>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</si>
  <si>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</si>
  <si>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</si>
  <si>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</si>
  <si>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</si>
  <si>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</si>
  <si>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</si>
  <si>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</si>
  <si>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</si>
  <si>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</si>
  <si>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</si>
  <si>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</si>
  <si>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</si>
  <si>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</si>
  <si>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</si>
  <si>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</si>
  <si>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</si>
  <si>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</si>
  <si>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</si>
  <si>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</si>
  <si>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</si>
  <si>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</si>
  <si>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</si>
  <si>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</si>
  <si>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</si>
  <si>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</si>
  <si>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</si>
  <si>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</si>
  <si>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</si>
  <si>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</si>
  <si>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</si>
  <si>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</si>
  <si>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</si>
  <si>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</si>
  <si>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</si>
  <si>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</si>
  <si>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</si>
  <si>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</si>
  <si>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</si>
  <si>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</si>
  <si>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</si>
  <si>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</si>
  <si>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</si>
  <si>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</si>
  <si>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</si>
  <si>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</si>
  <si>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</si>
  <si>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</si>
  <si>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</si>
  <si>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</si>
  <si>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</si>
  <si>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</si>
  <si>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</si>
  <si>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</si>
  <si>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</si>
  <si>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</si>
  <si>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</si>
  <si>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</si>
  <si>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</si>
  <si>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</si>
  <si>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</si>
  <si>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</si>
  <si>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</si>
  <si>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</si>
  <si>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</si>
  <si>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</si>
  <si>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</si>
  <si>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</si>
  <si>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</si>
  <si>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</si>
  <si>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</si>
  <si>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</si>
  <si>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</si>
  <si>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</si>
  <si>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</si>
  <si>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</si>
  <si>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</si>
  <si>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</si>
  <si>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</si>
  <si>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</si>
  <si>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</si>
  <si>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</si>
  <si>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</si>
  <si>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</si>
  <si>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</si>
  <si>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</si>
  <si>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</si>
  <si>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</si>
  <si>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</si>
  <si>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</si>
  <si>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</si>
  <si>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</si>
  <si>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</si>
  <si>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</si>
  <si>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</si>
  <si>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</si>
  <si>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</si>
  <si>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</si>
  <si>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</si>
  <si>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</si>
  <si>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</si>
  <si>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</si>
  <si>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</si>
  <si>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</si>
  <si>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</si>
  <si>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</si>
  <si>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</si>
  <si>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</si>
  <si>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</si>
  <si>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</si>
  <si>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</si>
  <si>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</si>
  <si>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</si>
  <si>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</si>
  <si>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</si>
  <si>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</si>
  <si>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</si>
  <si>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</si>
  <si>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</si>
  <si>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</si>
  <si>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</si>
  <si>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</si>
  <si>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</si>
  <si>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</si>
  <si>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</si>
  <si>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</si>
  <si>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</si>
  <si>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</si>
  <si>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</si>
  <si>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</si>
  <si>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</si>
  <si>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</si>
  <si>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</si>
  <si>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</si>
  <si>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</si>
  <si>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</si>
  <si>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</si>
  <si>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</si>
  <si>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</si>
  <si>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</si>
  <si>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</si>
  <si>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</si>
  <si>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</si>
  <si>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</si>
  <si>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</si>
  <si>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</si>
  <si>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</si>
  <si>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</si>
  <si>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</si>
  <si>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</si>
  <si>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</si>
  <si>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</si>
  <si>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</si>
  <si>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</si>
  <si>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</si>
  <si>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</si>
  <si>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</si>
  <si>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</si>
  <si>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</si>
  <si>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</si>
  <si>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</si>
  <si>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</si>
  <si>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</si>
  <si>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</si>
  <si>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</si>
  <si>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</si>
  <si>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</si>
  <si>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</si>
  <si>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</si>
  <si>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</si>
  <si>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</si>
  <si>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</si>
  <si>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</si>
  <si>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</si>
  <si>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</si>
  <si>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</si>
  <si>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</si>
  <si>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</si>
  <si>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</si>
  <si>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</si>
  <si>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</si>
  <si>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</si>
  <si>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</si>
  <si>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</si>
  <si>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</si>
  <si>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</si>
  <si>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</si>
  <si>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</si>
  <si>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</si>
  <si>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</si>
  <si>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</si>
  <si>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</si>
  <si>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</si>
  <si>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</si>
  <si>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</si>
  <si>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</si>
  <si>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</si>
  <si>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</si>
  <si>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</si>
  <si>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</si>
  <si>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</si>
  <si>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</si>
  <si>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</si>
  <si>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</si>
  <si>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</si>
  <si>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</si>
  <si>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</si>
  <si>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</si>
  <si>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</si>
  <si>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</si>
  <si>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</si>
  <si>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</si>
  <si>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</si>
  <si>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</si>
  <si>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</si>
  <si>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</si>
  <si>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</si>
  <si>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</si>
  <si>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</si>
  <si>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</si>
  <si>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</si>
  <si>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</si>
  <si>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</si>
  <si>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</si>
  <si>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</si>
  <si>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</si>
  <si>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</si>
  <si>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</si>
  <si>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</si>
  <si>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</si>
  <si>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</si>
  <si>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</si>
  <si>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</si>
  <si>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</si>
  <si>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</si>
  <si>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</si>
  <si>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</si>
  <si>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</si>
  <si>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</si>
  <si>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</si>
  <si>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</si>
  <si>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</si>
  <si>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</si>
  <si>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</si>
  <si>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</si>
  <si>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</si>
  <si>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</si>
  <si>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</si>
  <si>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</si>
  <si>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</si>
  <si>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</si>
  <si>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</si>
  <si>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</si>
  <si>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</si>
  <si>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</si>
  <si>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</si>
  <si>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</si>
  <si>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</si>
  <si>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</si>
  <si>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</si>
  <si>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</si>
  <si>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</si>
  <si>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</si>
  <si>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</si>
  <si>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</si>
  <si>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</si>
  <si>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</si>
  <si>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</si>
  <si>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</si>
  <si>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</si>
  <si>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</si>
  <si>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</si>
  <si>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</si>
  <si>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</si>
  <si>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</si>
  <si>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</si>
  <si>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</si>
  <si>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</si>
  <si>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</si>
  <si>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</si>
  <si>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</si>
  <si>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</si>
  <si>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</si>
  <si>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</si>
  <si>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</si>
  <si>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</si>
  <si>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</si>
  <si>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</si>
  <si>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</si>
  <si>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</si>
  <si>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</si>
  <si>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</si>
  <si>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</si>
  <si>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</si>
  <si>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</si>
  <si>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</si>
  <si>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</si>
  <si>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</si>
  <si>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</si>
  <si>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</si>
  <si>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</si>
  <si>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</si>
  <si>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</si>
  <si>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</si>
  <si>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</si>
  <si>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</si>
  <si>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</si>
  <si>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</si>
  <si>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</si>
  <si>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</si>
  <si>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</si>
  <si>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</si>
  <si>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</si>
  <si>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</si>
  <si>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</si>
  <si>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</si>
  <si>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</si>
  <si>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</si>
  <si>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</si>
  <si>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</si>
  <si>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</si>
  <si>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</si>
  <si>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</si>
  <si>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</si>
  <si>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</si>
  <si>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</si>
  <si>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</si>
  <si>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</si>
  <si>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</si>
  <si>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</si>
  <si>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</si>
  <si>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</si>
  <si>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</si>
  <si>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</si>
  <si>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</si>
  <si>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</si>
  <si>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</si>
  <si>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</si>
  <si>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</si>
  <si>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</si>
  <si>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</si>
  <si>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</si>
  <si>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</si>
  <si>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</si>
  <si>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</si>
  <si>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</si>
  <si>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</si>
  <si>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</si>
  <si>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</si>
  <si>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</si>
  <si>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</si>
  <si>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</si>
  <si>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</si>
  <si>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</si>
  <si>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</si>
  <si>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</si>
  <si>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</si>
  <si>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</si>
  <si>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</si>
  <si>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</si>
  <si>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</si>
  <si>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</si>
  <si>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</si>
  <si>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</si>
  <si>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</si>
  <si>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</si>
  <si>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</si>
  <si>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</si>
  <si>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</si>
  <si>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</si>
  <si>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</si>
  <si>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</si>
  <si>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</si>
  <si>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</si>
  <si>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</si>
  <si>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</si>
  <si>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</si>
  <si>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</si>
  <si>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</si>
  <si>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</si>
  <si>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</si>
  <si>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</si>
  <si>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</si>
  <si>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</si>
  <si>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</si>
  <si>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</si>
  <si>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</si>
  <si>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</si>
  <si>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</si>
  <si>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</si>
  <si>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</si>
  <si>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</si>
  <si>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</si>
  <si>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</si>
  <si>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</si>
  <si>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</si>
  <si>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</si>
  <si>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</si>
  <si>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</si>
  <si>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</si>
  <si>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</si>
  <si>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</si>
  <si>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</si>
  <si>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</si>
  <si>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</si>
  <si>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</si>
  <si>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</si>
  <si>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</si>
  <si>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</si>
  <si>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</si>
  <si>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</si>
  <si>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</si>
  <si>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</si>
  <si>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</si>
  <si>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</si>
  <si>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</si>
  <si>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</si>
  <si>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</si>
  <si>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</si>
  <si>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</si>
  <si>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</si>
  <si>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</si>
  <si>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</si>
  <si>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</si>
  <si>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</si>
  <si>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</si>
  <si>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</si>
  <si>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</si>
  <si>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</si>
  <si>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</si>
  <si>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</si>
  <si>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</si>
  <si>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</si>
  <si>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</si>
  <si>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</si>
  <si>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</si>
  <si>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</si>
  <si>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</si>
  <si>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</si>
  <si>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</si>
  <si>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</si>
  <si>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</si>
  <si>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</si>
  <si>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</si>
  <si>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</si>
  <si>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</si>
  <si>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</si>
  <si>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</si>
  <si>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</si>
  <si>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</si>
  <si>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</si>
  <si>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</si>
  <si>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</si>
  <si>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</si>
  <si>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</si>
  <si>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</si>
  <si>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</si>
  <si>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</si>
  <si>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</si>
  <si>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</si>
  <si>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</si>
  <si>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</si>
  <si>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</si>
  <si>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</si>
  <si>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</si>
  <si>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</si>
  <si>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</si>
  <si>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</si>
  <si>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</si>
  <si>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</si>
  <si>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</si>
  <si>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</si>
  <si>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</si>
  <si>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</si>
  <si>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</si>
  <si>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</si>
  <si>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</si>
  <si>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</si>
  <si>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</si>
  <si>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</si>
  <si>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</si>
  <si>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</si>
  <si>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</si>
  <si>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</si>
  <si>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</si>
  <si>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</si>
  <si>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</si>
  <si>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</si>
  <si>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</si>
  <si>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</si>
  <si>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</si>
  <si>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</si>
  <si>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</si>
  <si>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</si>
  <si>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</si>
  <si>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</si>
  <si>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</si>
  <si>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</si>
  <si>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</si>
  <si>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</si>
  <si>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</si>
  <si>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</si>
  <si>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</si>
  <si>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</si>
  <si>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</si>
  <si>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</si>
  <si>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</si>
  <si>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</si>
  <si>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</si>
  <si>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</si>
  <si>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</si>
  <si>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</si>
  <si>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</si>
  <si>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</si>
  <si>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</si>
  <si>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</si>
  <si>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</si>
  <si>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</si>
  <si>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</si>
  <si>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</si>
  <si>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</si>
  <si>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</si>
  <si>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</si>
  <si>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</si>
  <si>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</si>
  <si>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</si>
  <si>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</si>
  <si>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</si>
  <si>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</si>
  <si>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</si>
  <si>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</si>
  <si>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</si>
  <si>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</si>
  <si>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</si>
  <si>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</si>
  <si>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</si>
  <si>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</si>
  <si>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</si>
  <si>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</si>
  <si>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</si>
  <si>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</si>
  <si>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</si>
  <si>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</si>
  <si>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</si>
  <si>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</si>
  <si>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</si>
  <si>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</si>
  <si>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</si>
  <si>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</si>
  <si>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</si>
  <si>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</si>
  <si>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</si>
  <si>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</si>
  <si>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</si>
  <si>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</si>
  <si>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</si>
  <si>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</si>
  <si>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</si>
  <si>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</si>
  <si>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</si>
  <si>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</si>
  <si>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</si>
  <si>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</si>
  <si>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</si>
  <si>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</si>
  <si>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</si>
  <si>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</si>
  <si>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</si>
  <si>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</si>
  <si>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</si>
  <si>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</si>
  <si>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</si>
  <si>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</si>
  <si>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</si>
  <si>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</si>
  <si>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</si>
  <si>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</si>
  <si>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</si>
  <si>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</si>
  <si>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</si>
  <si>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</si>
  <si>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</si>
  <si>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</si>
  <si>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</si>
  <si>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</si>
  <si>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</si>
  <si>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</si>
  <si>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</si>
  <si>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</si>
  <si>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</si>
  <si>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</si>
  <si>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</si>
  <si>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</si>
  <si>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</si>
  <si>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</si>
  <si>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</si>
  <si>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</si>
  <si>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</si>
  <si>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</si>
  <si>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</si>
  <si>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</si>
  <si>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</si>
  <si>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</si>
  <si>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</si>
  <si>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</si>
  <si>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</si>
  <si>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</si>
  <si>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</si>
  <si>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</si>
  <si>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</si>
  <si>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</si>
  <si>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</si>
  <si>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</si>
  <si>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</si>
  <si>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</si>
  <si>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</si>
  <si>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</si>
  <si>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</si>
  <si>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</si>
  <si>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</si>
  <si>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</si>
  <si>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</si>
  <si>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</si>
  <si>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</si>
  <si>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</si>
  <si>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</si>
  <si>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</si>
  <si>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</si>
  <si>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</si>
  <si>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</si>
  <si>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</si>
  <si>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</si>
  <si>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</si>
  <si>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</si>
  <si>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</si>
  <si>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</si>
  <si>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</si>
  <si>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</si>
  <si>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</si>
  <si>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</si>
  <si>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</si>
  <si>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</si>
  <si>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</si>
  <si>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</si>
  <si>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</si>
  <si>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</si>
  <si>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</si>
  <si>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</si>
  <si>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</si>
  <si>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</si>
  <si>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</si>
  <si>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</si>
  <si>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</si>
  <si>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</si>
  <si>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</si>
  <si>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</si>
  <si>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</si>
  <si>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</si>
  <si>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</si>
  <si>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</si>
  <si>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</si>
  <si>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</si>
  <si>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</si>
  <si>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</si>
  <si>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</si>
  <si>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</si>
  <si>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</si>
  <si>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</si>
  <si>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</si>
  <si>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</si>
  <si>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</si>
  <si>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</si>
  <si>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</si>
  <si>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</si>
  <si>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</si>
  <si>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</si>
  <si>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</si>
  <si>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</si>
  <si>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</si>
  <si>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</si>
  <si>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</si>
  <si>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</si>
  <si>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</si>
  <si>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</si>
  <si>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</si>
  <si>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</si>
  <si>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</si>
  <si>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</si>
  <si>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</si>
  <si>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</si>
  <si>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</si>
  <si>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</si>
  <si>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</si>
  <si>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</si>
  <si>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</si>
  <si>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</si>
  <si>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</si>
  <si>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</si>
  <si>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</si>
  <si>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</si>
  <si>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</si>
  <si>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</si>
  <si>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</si>
  <si>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</si>
  <si>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</si>
  <si>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</si>
  <si>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</si>
  <si>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</si>
  <si>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</si>
  <si>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</si>
  <si>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</si>
  <si>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</si>
  <si>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</si>
  <si>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</si>
  <si>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</si>
  <si>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</si>
  <si>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</si>
  <si>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</si>
  <si>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</si>
  <si>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</si>
  <si>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</si>
  <si>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</si>
  <si>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</si>
  <si>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</si>
  <si>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</si>
  <si>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</si>
  <si>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</si>
  <si>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</si>
  <si>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</si>
  <si>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</si>
  <si>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</si>
  <si>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</si>
  <si>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</si>
  <si>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</si>
  <si>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</si>
  <si>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</si>
  <si>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</si>
  <si>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</si>
  <si>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</si>
  <si>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</si>
  <si>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</si>
  <si>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</si>
  <si>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</si>
  <si>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</si>
  <si>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</si>
  <si>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</si>
  <si>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</si>
  <si>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</si>
  <si>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</si>
  <si>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</si>
  <si>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</si>
  <si>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</si>
  <si>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</si>
  <si>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</si>
  <si>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</si>
  <si>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</si>
  <si>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</si>
  <si>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</si>
  <si>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</si>
  <si>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</si>
  <si>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</si>
  <si>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</si>
  <si>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</si>
  <si>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</si>
  <si>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</si>
  <si>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</si>
  <si>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</si>
  <si>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</si>
  <si>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</si>
  <si>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</si>
  <si>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</si>
  <si>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</si>
  <si>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</si>
  <si>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</si>
  <si>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</si>
  <si>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</si>
  <si>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</si>
  <si>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</si>
  <si>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</si>
  <si>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</si>
  <si>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</si>
  <si>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</si>
  <si>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</si>
  <si>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</si>
  <si>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</si>
  <si>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</si>
  <si>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</si>
  <si>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</si>
  <si>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</si>
  <si>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</si>
  <si>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</si>
  <si>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</si>
  <si>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</si>
  <si>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</si>
  <si>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</si>
  <si>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</si>
  <si>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</si>
  <si>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</si>
  <si>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</si>
  <si>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</si>
  <si>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</si>
  <si>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</si>
  <si>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</si>
  <si>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</si>
  <si>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</si>
  <si>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</si>
  <si>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</si>
  <si>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</si>
  <si>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</si>
  <si>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</si>
  <si>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</si>
  <si>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</si>
  <si>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</si>
  <si>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</si>
  <si>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</si>
  <si>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</si>
  <si>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</si>
  <si>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</si>
  <si>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</si>
  <si>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</si>
  <si>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</si>
  <si>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</si>
  <si>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</si>
  <si>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</si>
  <si>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</si>
  <si>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</si>
  <si>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</si>
  <si>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</si>
  <si>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</si>
  <si>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</si>
  <si>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</si>
  <si>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</si>
  <si>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</si>
  <si>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</si>
  <si>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</si>
  <si>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</si>
  <si>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</si>
  <si>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</si>
  <si>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</si>
  <si>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</si>
  <si>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</si>
  <si>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</si>
  <si>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</si>
  <si>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</si>
  <si>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</si>
  <si>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</si>
  <si>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</si>
  <si>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</si>
  <si>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</si>
  <si>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</si>
  <si>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</si>
  <si>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</si>
  <si>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</si>
  <si>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</si>
  <si>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</si>
  <si>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</si>
  <si>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</si>
  <si>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</si>
  <si>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</si>
  <si>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</si>
  <si>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</si>
  <si>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</si>
  <si>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</si>
  <si>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</si>
  <si>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</si>
  <si>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</si>
  <si>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</si>
  <si>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</si>
  <si>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</si>
  <si>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</si>
  <si>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</si>
  <si>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</si>
  <si>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</si>
  <si>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</si>
  <si>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</si>
  <si>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</si>
  <si>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</si>
  <si>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</si>
  <si>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</si>
  <si>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</si>
  <si>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</si>
  <si>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</si>
  <si>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</si>
  <si>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</si>
  <si>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</si>
  <si>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</si>
  <si>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</si>
  <si>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</si>
  <si>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</si>
  <si>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</si>
  <si>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</si>
  <si>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</si>
  <si>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</si>
  <si>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</si>
  <si>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</si>
  <si>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</si>
  <si>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</si>
  <si>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</si>
  <si>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</si>
  <si>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</si>
  <si>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</si>
  <si>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</si>
  <si>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</si>
  <si>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</si>
  <si>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</si>
  <si>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</si>
  <si>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</si>
  <si>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</si>
  <si>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</si>
  <si>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</si>
  <si>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</si>
  <si>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</si>
  <si>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</si>
  <si>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</si>
  <si>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</si>
  <si>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</si>
  <si>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</si>
  <si>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</si>
  <si>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</si>
  <si>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</si>
  <si>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</si>
  <si>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</si>
  <si>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</si>
  <si>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</si>
  <si>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</si>
  <si>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</si>
  <si>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</si>
  <si>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</si>
  <si>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</si>
  <si>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</si>
  <si>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</si>
  <si>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</si>
  <si>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</si>
  <si>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</si>
  <si>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</si>
  <si>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</si>
  <si>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</si>
  <si>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</si>
  <si>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</si>
  <si>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</si>
  <si>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</si>
  <si>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</si>
  <si>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</si>
  <si>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</si>
  <si>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</si>
  <si>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</si>
  <si>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</si>
  <si>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</si>
  <si>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</si>
  <si>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</si>
  <si>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</si>
  <si>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</si>
  <si>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</si>
  <si>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</si>
  <si>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</si>
  <si>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</si>
  <si>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</si>
  <si>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</si>
  <si>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</si>
  <si>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</si>
  <si>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</si>
  <si>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</si>
  <si>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</si>
  <si>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</si>
  <si>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</si>
  <si>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</si>
  <si>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</si>
  <si>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</si>
  <si>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</si>
  <si>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</si>
  <si>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</si>
  <si>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</si>
  <si>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</si>
  <si>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</si>
  <si>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</si>
  <si>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</si>
  <si>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</si>
  <si>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</si>
  <si>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</si>
  <si>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</si>
  <si>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</si>
  <si>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</si>
  <si>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</si>
  <si>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</si>
  <si>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</si>
  <si>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</si>
  <si>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</si>
  <si>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</si>
  <si>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</si>
  <si>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</si>
  <si>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</si>
  <si>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</si>
  <si>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</si>
  <si>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</si>
  <si>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</si>
  <si>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</si>
  <si>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</si>
  <si>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</si>
  <si>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</si>
  <si>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</si>
  <si>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</si>
  <si>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</si>
  <si>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</si>
  <si>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</si>
  <si>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</si>
  <si>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</si>
  <si>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</si>
  <si>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</si>
  <si>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</si>
  <si>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</si>
  <si>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</si>
  <si>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</si>
  <si>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</si>
  <si>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</si>
  <si>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</si>
  <si>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</si>
  <si>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</si>
  <si>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</si>
  <si>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</si>
  <si>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</si>
  <si>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</si>
  <si>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</si>
  <si>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</si>
  <si>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</si>
  <si>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</si>
  <si>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</si>
  <si>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</si>
  <si>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</si>
  <si>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</si>
  <si>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</si>
  <si>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</si>
  <si>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</si>
  <si>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</si>
  <si>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</si>
  <si>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</si>
  <si>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</si>
  <si>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</si>
  <si>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</si>
  <si>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</si>
  <si>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</si>
  <si>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</si>
  <si>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</si>
  <si>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</si>
  <si>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</si>
  <si>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</si>
  <si>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</si>
  <si>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</si>
  <si>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</si>
  <si>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</si>
  <si>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</si>
  <si>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</si>
  <si>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</si>
  <si>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</si>
  <si>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</si>
  <si>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</si>
  <si>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</si>
  <si>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</si>
  <si>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</si>
  <si>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</si>
  <si>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</si>
  <si>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</si>
  <si>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</si>
  <si>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</si>
  <si>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</si>
  <si>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</si>
  <si>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</si>
  <si>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</si>
  <si>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</si>
  <si>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</si>
  <si>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</si>
  <si>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</si>
  <si>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</si>
  <si>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</si>
  <si>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</si>
  <si>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</si>
  <si>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</si>
  <si>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</si>
  <si>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</si>
  <si>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</si>
  <si>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</si>
  <si>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</si>
  <si>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</si>
  <si>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</si>
  <si>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</si>
  <si>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</si>
  <si>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</si>
  <si>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</si>
  <si>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</si>
  <si>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</si>
  <si>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</si>
  <si>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</si>
  <si>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</si>
  <si>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</si>
  <si>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</si>
  <si>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</si>
  <si>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</si>
  <si>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</si>
  <si>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</si>
  <si>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</si>
  <si>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</si>
  <si>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</si>
  <si>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</si>
  <si>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</si>
  <si>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</si>
  <si>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</si>
  <si>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</si>
  <si>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</si>
  <si>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</si>
  <si>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</si>
  <si>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</si>
  <si>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</si>
  <si>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</si>
  <si>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</si>
  <si>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</si>
  <si>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</si>
  <si>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</si>
  <si>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</si>
  <si>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</si>
  <si>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</si>
  <si>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</si>
  <si>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</si>
  <si>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</si>
  <si>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</si>
  <si>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</si>
  <si>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</si>
  <si>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</si>
  <si>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</si>
  <si>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</si>
  <si>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</si>
  <si>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</si>
  <si>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</si>
  <si>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</si>
  <si>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</si>
  <si>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</si>
  <si>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</si>
  <si>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</si>
  <si>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</si>
  <si>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</si>
  <si>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</si>
  <si>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</si>
  <si>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</si>
  <si>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</si>
  <si>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</si>
  <si>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</si>
  <si>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</si>
  <si>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</si>
  <si>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</si>
  <si>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</si>
  <si>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</si>
  <si>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</si>
  <si>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</si>
  <si>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</si>
  <si>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</si>
  <si>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</si>
  <si>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</si>
  <si>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</si>
  <si>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</si>
  <si>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</si>
  <si>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</si>
  <si>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</si>
  <si>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</si>
  <si>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</si>
  <si>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</si>
  <si>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</si>
  <si>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</si>
  <si>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</si>
  <si>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</si>
  <si>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</si>
  <si>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</si>
  <si>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</si>
  <si>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</si>
  <si>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</si>
  <si>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</si>
  <si>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</si>
  <si>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</si>
  <si>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</si>
  <si>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</si>
  <si>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</si>
  <si>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</si>
  <si>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</si>
  <si>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</si>
  <si>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</si>
  <si>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</si>
  <si>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</si>
  <si>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</si>
  <si>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</si>
  <si>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</si>
  <si>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</si>
  <si>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</si>
  <si>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</si>
  <si>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</si>
  <si>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</si>
  <si>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</si>
  <si>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</si>
  <si>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</si>
  <si>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</si>
  <si>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</si>
  <si>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</si>
  <si>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</si>
  <si>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</si>
  <si>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</si>
  <si>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</si>
  <si>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</si>
  <si>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</si>
  <si>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</si>
  <si>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</si>
  <si>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</si>
  <si>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</si>
  <si>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</si>
  <si>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</si>
  <si>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</si>
  <si>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</si>
  <si>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</si>
  <si>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</si>
  <si>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</si>
  <si>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</si>
  <si>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</si>
  <si>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</si>
  <si>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</si>
  <si>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</si>
  <si>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</si>
  <si>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</si>
  <si>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</si>
  <si>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</si>
  <si>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</si>
  <si>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</si>
  <si>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</si>
  <si>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</si>
  <si>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</si>
  <si>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</si>
  <si>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</si>
  <si>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</si>
  <si>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</si>
  <si>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</si>
  <si>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</si>
  <si>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</si>
  <si>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</si>
  <si>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</si>
  <si>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</si>
  <si>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</si>
  <si>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</si>
  <si>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</si>
  <si>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</si>
  <si>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</si>
  <si>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</si>
  <si>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</si>
  <si>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</si>
  <si>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</si>
  <si>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</si>
  <si>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</si>
  <si>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</si>
  <si>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</si>
  <si>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</si>
  <si>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</si>
  <si>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</si>
  <si>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</si>
  <si>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</si>
  <si>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</si>
  <si>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</si>
  <si>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</si>
  <si>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</si>
  <si>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</si>
  <si>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</si>
  <si>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</si>
  <si>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</si>
  <si>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</si>
  <si>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</si>
  <si>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</si>
  <si>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</si>
  <si>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</si>
  <si>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</si>
  <si>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</si>
  <si>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</si>
  <si>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</si>
  <si>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</si>
  <si>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</si>
  <si>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</si>
  <si>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</si>
  <si>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</si>
  <si>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</si>
  <si>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</si>
  <si>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</si>
  <si>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</si>
  <si>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</si>
  <si>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</si>
  <si>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</si>
  <si>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</si>
  <si>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</si>
  <si>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</si>
  <si>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</si>
  <si>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</si>
  <si>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</si>
  <si>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</si>
  <si>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</si>
  <si>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</si>
  <si>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</si>
  <si>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</si>
  <si>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</si>
  <si>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</si>
  <si>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</si>
  <si>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</si>
  <si>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</si>
  <si>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</si>
  <si>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</si>
  <si>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</si>
  <si>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</si>
  <si>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</si>
  <si>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</si>
  <si>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</si>
  <si>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</si>
  <si>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</si>
  <si>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</si>
  <si>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</si>
  <si>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</si>
  <si>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</si>
  <si>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</si>
  <si>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</si>
  <si>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</si>
  <si>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</si>
  <si>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</si>
  <si>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</si>
  <si>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</si>
  <si>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</si>
  <si>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</si>
  <si>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</si>
  <si>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</si>
  <si>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</si>
  <si>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</si>
  <si>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</si>
  <si>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</si>
  <si>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</si>
  <si>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</si>
  <si>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</si>
  <si>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</si>
  <si>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</si>
  <si>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</si>
  <si>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</si>
  <si>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</si>
  <si>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</si>
  <si>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</si>
  <si>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</si>
  <si>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</si>
  <si>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</si>
  <si>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</si>
  <si>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</si>
  <si>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</si>
  <si>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</si>
  <si>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</si>
  <si>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</si>
  <si>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</si>
  <si>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</si>
  <si>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</si>
  <si>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</si>
  <si>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</si>
  <si>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</si>
  <si>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</si>
  <si>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</si>
  <si>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</si>
  <si>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</si>
  <si>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</si>
  <si>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</si>
  <si>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</si>
  <si>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</si>
  <si>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</si>
  <si>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</si>
  <si>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</si>
  <si>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</si>
  <si>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</si>
  <si>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</si>
  <si>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</si>
  <si>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</si>
  <si>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</si>
  <si>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</si>
  <si>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</si>
  <si>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</si>
  <si>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</si>
  <si>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</si>
  <si>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</si>
  <si>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</si>
  <si>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</si>
  <si>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</si>
  <si>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</si>
  <si>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</si>
  <si>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</si>
  <si>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</si>
  <si>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</si>
  <si>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</si>
  <si>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</si>
  <si>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</si>
  <si>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</si>
  <si>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</si>
  <si>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</si>
  <si>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</si>
  <si>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</si>
  <si>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</si>
  <si>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</si>
  <si>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</si>
  <si>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</si>
  <si>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</si>
  <si>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</si>
  <si>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</si>
  <si>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</si>
  <si>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</si>
  <si>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</si>
  <si>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</si>
  <si>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</si>
  <si>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</si>
  <si>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</si>
  <si>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</si>
  <si>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</si>
  <si>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</si>
  <si>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</si>
  <si>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</si>
  <si>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</si>
  <si>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</si>
  <si>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</si>
  <si>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</si>
  <si>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</si>
  <si>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</si>
  <si>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</si>
  <si>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</si>
  <si>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</si>
  <si>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</si>
  <si>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</si>
  <si>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</si>
  <si>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</si>
  <si>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</si>
  <si>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</si>
  <si>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</si>
  <si>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</si>
  <si>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</si>
  <si>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</si>
  <si>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</si>
  <si>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</si>
  <si>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</si>
  <si>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</si>
  <si>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</si>
  <si>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</si>
  <si>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</si>
  <si>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</si>
  <si>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</si>
  <si>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</si>
  <si>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</si>
  <si>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</si>
  <si>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</si>
  <si>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</si>
  <si>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</si>
  <si>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</si>
  <si>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</si>
  <si>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</si>
  <si>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</si>
  <si>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</si>
  <si>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</si>
  <si>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</si>
  <si>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</si>
  <si>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</si>
  <si>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</si>
  <si>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</si>
  <si>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</si>
  <si>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</si>
  <si>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</si>
  <si>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</si>
  <si>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</si>
  <si>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</si>
  <si>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</si>
  <si>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</si>
  <si>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</si>
  <si>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</si>
  <si>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</si>
  <si>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</si>
  <si>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</si>
  <si>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</si>
  <si>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</si>
  <si>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</si>
  <si>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</si>
  <si>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</si>
  <si>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</si>
  <si>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</si>
  <si>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</si>
  <si>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</si>
  <si>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</si>
  <si>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</si>
  <si>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</si>
  <si>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</si>
  <si>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</si>
  <si>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</si>
  <si>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</si>
  <si>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</si>
  <si>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</si>
  <si>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</si>
  <si>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</si>
  <si>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</si>
  <si>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</si>
  <si>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</si>
  <si>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</si>
  <si>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</si>
  <si>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</si>
  <si>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</si>
  <si>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</si>
  <si>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</si>
  <si>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</si>
  <si>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</si>
  <si>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</si>
  <si>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</si>
  <si>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</si>
  <si>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</si>
  <si>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</si>
  <si>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</si>
  <si>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</si>
  <si>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</si>
  <si>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</si>
  <si>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</si>
  <si>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</si>
  <si>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</si>
  <si>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</si>
  <si>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</si>
  <si>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</si>
  <si>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</si>
  <si>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</si>
  <si>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</si>
  <si>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</si>
  <si>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</si>
  <si>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</si>
  <si>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</si>
  <si>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</si>
  <si>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</si>
  <si>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</si>
  <si>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</si>
  <si>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</si>
  <si>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</si>
  <si>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</si>
  <si>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</si>
  <si>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</si>
  <si>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</si>
  <si>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</si>
  <si>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</si>
  <si>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</si>
  <si>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</si>
  <si>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</si>
  <si>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</si>
  <si>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</si>
  <si>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</si>
  <si>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</si>
  <si>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</si>
  <si>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</si>
  <si>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</si>
  <si>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</si>
  <si>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</si>
  <si>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</si>
  <si>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</si>
  <si>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</si>
  <si>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</si>
  <si>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</si>
  <si>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</si>
  <si>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</si>
  <si>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</si>
  <si>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</si>
  <si>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</si>
  <si>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</si>
  <si>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</si>
  <si>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</si>
  <si>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</si>
  <si>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</si>
  <si>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</si>
  <si>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</si>
  <si>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</si>
  <si>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</si>
  <si>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</si>
  <si>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</si>
  <si>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</si>
  <si>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</si>
  <si>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</si>
  <si>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</si>
  <si>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</si>
  <si>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</si>
  <si>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</si>
  <si>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</si>
  <si>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</si>
  <si>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</si>
  <si>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</si>
  <si>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</si>
  <si>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</si>
  <si>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</si>
  <si>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</si>
  <si>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</si>
  <si>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</si>
  <si>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</si>
  <si>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</si>
  <si>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</si>
  <si>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</si>
  <si>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</si>
  <si>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</si>
  <si>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</si>
  <si>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</si>
  <si>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</si>
  <si>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</si>
  <si>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</si>
  <si>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</si>
  <si>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</si>
  <si>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</si>
  <si>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</si>
  <si>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</si>
  <si>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</si>
  <si>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</si>
  <si>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</si>
  <si>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</si>
  <si>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</si>
  <si>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</si>
  <si>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</si>
  <si>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</si>
  <si>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</si>
  <si>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</si>
  <si>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</si>
  <si>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</si>
  <si>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</si>
  <si>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</si>
  <si>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</si>
  <si>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</si>
  <si>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</si>
  <si>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</si>
  <si>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</si>
  <si>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</si>
  <si>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</si>
  <si>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</si>
  <si>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</si>
  <si>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</si>
  <si>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</si>
  <si>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</si>
  <si>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</si>
  <si>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</si>
  <si>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</si>
  <si>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</si>
  <si>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</si>
  <si>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</si>
  <si>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</si>
  <si>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</si>
  <si>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</si>
  <si>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</si>
  <si>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</si>
  <si>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</si>
  <si>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</si>
  <si>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</si>
  <si>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</si>
  <si>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</si>
  <si>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</si>
  <si>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</si>
  <si>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</si>
  <si>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</si>
  <si>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</si>
  <si>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</si>
  <si>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</si>
  <si>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</si>
  <si>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</si>
  <si>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</si>
  <si>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</si>
  <si>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</si>
  <si>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</si>
  <si>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</si>
  <si>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</si>
  <si>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</si>
  <si>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</si>
  <si>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</si>
  <si>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</si>
  <si>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</si>
  <si>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</si>
  <si>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</si>
  <si>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</si>
  <si>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</si>
  <si>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</si>
  <si>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</si>
  <si>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</si>
  <si>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</si>
  <si>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</si>
  <si>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</si>
  <si>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</si>
  <si>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</si>
  <si>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</si>
  <si>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</si>
  <si>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</si>
  <si>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</si>
  <si>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</si>
  <si>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</si>
  <si>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</si>
  <si>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</si>
  <si>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</si>
  <si>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</si>
  <si>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</si>
  <si>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</si>
  <si>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</si>
  <si>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</si>
  <si>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</si>
  <si>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</si>
  <si>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</si>
  <si>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</si>
  <si>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</si>
  <si>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</si>
  <si>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</si>
  <si>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</si>
  <si>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</si>
  <si>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</si>
  <si>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</si>
  <si>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</si>
  <si>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</si>
  <si>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</si>
  <si>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</si>
  <si>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</si>
  <si>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</si>
  <si>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</si>
  <si>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</si>
  <si>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</si>
  <si>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</si>
  <si>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</si>
  <si>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</si>
  <si>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</si>
  <si>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</si>
  <si>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</si>
  <si>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</si>
  <si>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</si>
  <si>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</si>
  <si>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</si>
  <si>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</si>
  <si>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</si>
  <si>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</si>
  <si>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</si>
  <si>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</si>
  <si>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</si>
  <si>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</si>
  <si>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</si>
  <si>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</si>
  <si>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</si>
  <si>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</si>
  <si>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</si>
  <si>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</si>
  <si>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</si>
  <si>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</si>
  <si>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</si>
  <si>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</si>
  <si>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</si>
  <si>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</si>
  <si>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</si>
  <si>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</si>
  <si>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</si>
  <si>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</si>
  <si>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</si>
  <si>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</si>
  <si>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</si>
  <si>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</si>
  <si>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</si>
  <si>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</si>
  <si>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</si>
  <si>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</si>
  <si>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</si>
  <si>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</si>
  <si>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</si>
  <si>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</si>
  <si>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</si>
  <si>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</si>
  <si>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</si>
  <si>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</si>
  <si>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</si>
  <si>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</si>
  <si>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</si>
  <si>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</si>
  <si>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</si>
  <si>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</si>
  <si>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</si>
  <si>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</si>
  <si>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</si>
  <si>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</si>
  <si>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</si>
  <si>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</si>
  <si>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</si>
  <si>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</si>
  <si>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</si>
  <si>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</si>
  <si>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</si>
  <si>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</si>
  <si>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</si>
  <si>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</si>
  <si>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</si>
  <si>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</si>
  <si>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</si>
  <si>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</si>
  <si>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</si>
  <si>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</si>
  <si>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</si>
  <si>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</si>
  <si>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</si>
  <si>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</si>
  <si>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</si>
  <si>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</si>
  <si>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</si>
  <si>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</si>
  <si>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</si>
  <si>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</si>
  <si>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</si>
  <si>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</si>
  <si>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</si>
  <si>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</si>
  <si>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</si>
  <si>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</si>
  <si>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</si>
  <si>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</si>
  <si>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</si>
  <si>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</si>
  <si>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</si>
  <si>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</si>
  <si>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</si>
  <si>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</si>
  <si>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</si>
  <si>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</si>
  <si>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</si>
  <si>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</si>
  <si>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</si>
  <si>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</si>
  <si>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</si>
  <si>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</si>
  <si>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</si>
  <si>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</si>
  <si>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</si>
  <si>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</si>
  <si>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</si>
  <si>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</si>
  <si>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</si>
  <si>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</si>
  <si>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</si>
  <si>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</si>
  <si>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</si>
  <si>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</si>
  <si>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</si>
  <si>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</si>
  <si>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</si>
  <si>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</si>
  <si>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</si>
  <si>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</si>
  <si>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</si>
  <si>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</si>
  <si>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</si>
  <si>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</si>
  <si>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</si>
  <si>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</si>
  <si>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</si>
  <si>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</si>
  <si>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</si>
  <si>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</si>
  <si>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</si>
  <si>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</si>
  <si>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</si>
  <si>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</si>
  <si>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</si>
  <si>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</si>
  <si>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</si>
  <si>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</si>
  <si>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</si>
  <si>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</si>
  <si>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</si>
  <si>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</si>
  <si>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</si>
  <si>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</si>
  <si>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</si>
  <si>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</si>
  <si>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</si>
  <si>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</si>
  <si>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</si>
  <si>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</si>
  <si>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</si>
  <si>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</si>
  <si>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</si>
  <si>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</si>
  <si>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</si>
  <si>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</si>
  <si>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</si>
  <si>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</si>
  <si>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</si>
  <si>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</si>
  <si>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</si>
  <si>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</si>
  <si>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</si>
  <si>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</si>
  <si>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</si>
  <si>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</si>
  <si>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</si>
  <si>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</si>
  <si>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</si>
  <si>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</si>
  <si>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</si>
  <si>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</si>
  <si>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</si>
  <si>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</si>
  <si>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</si>
  <si>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</si>
  <si>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</si>
  <si>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</si>
  <si>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</si>
  <si>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</si>
  <si>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</si>
  <si>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</si>
  <si>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</si>
  <si>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</si>
  <si>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</si>
  <si>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</si>
  <si>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</si>
  <si>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</si>
  <si>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</si>
  <si>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</si>
  <si>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</si>
  <si>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</si>
  <si>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</si>
  <si>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</si>
  <si>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</si>
  <si>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</si>
  <si>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</si>
  <si>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</si>
  <si>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</si>
  <si>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</si>
  <si>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</si>
  <si>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</si>
  <si>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</si>
  <si>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</si>
  <si>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</si>
  <si>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</si>
  <si>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</si>
  <si>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</si>
  <si>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</si>
  <si>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</si>
  <si>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</si>
  <si>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</si>
  <si>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</si>
  <si>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</si>
  <si>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</si>
  <si>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</si>
  <si>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</si>
  <si>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</si>
  <si>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</si>
  <si>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</si>
  <si>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</si>
  <si>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</si>
  <si>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</si>
  <si>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</si>
  <si>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</si>
  <si>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</si>
  <si>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</si>
  <si>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</si>
  <si>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</si>
  <si>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</si>
  <si>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</si>
  <si>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</si>
  <si>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</si>
  <si>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</si>
  <si>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</si>
  <si>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</si>
  <si>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</si>
  <si>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</si>
  <si>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</si>
  <si>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</si>
  <si>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</si>
  <si>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</si>
  <si>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</si>
  <si>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</si>
  <si>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</si>
  <si>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</si>
  <si>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</si>
  <si>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</si>
  <si>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</si>
  <si>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</si>
  <si>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</si>
  <si>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</si>
  <si>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</si>
  <si>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</si>
  <si>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</si>
  <si>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</si>
  <si>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</si>
  <si>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</si>
  <si>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</si>
  <si>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</si>
  <si>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</si>
  <si>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</si>
  <si>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</si>
  <si>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</si>
  <si>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</si>
  <si>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</si>
  <si>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</si>
  <si>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</si>
  <si>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</si>
  <si>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</si>
  <si>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</si>
  <si>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</si>
  <si>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</si>
  <si>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</si>
  <si>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</si>
  <si>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</si>
  <si>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</si>
  <si>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</si>
  <si>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</si>
  <si>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</si>
  <si>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</si>
  <si>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</si>
  <si>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</si>
  <si>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</si>
  <si>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</si>
  <si>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</si>
  <si>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</si>
  <si>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</si>
  <si>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</si>
  <si>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</si>
  <si>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</si>
  <si>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</si>
  <si>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</si>
  <si>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</si>
  <si>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</si>
  <si>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</si>
  <si>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</si>
  <si>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</si>
  <si>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</si>
  <si>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</si>
  <si>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</si>
  <si>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</si>
  <si>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</si>
  <si>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</si>
  <si>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</si>
  <si>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</si>
  <si>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</si>
  <si>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</si>
  <si>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</si>
  <si>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</si>
  <si>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</si>
  <si>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</si>
  <si>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</si>
  <si>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</si>
  <si>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</si>
  <si>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</si>
  <si>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</si>
  <si>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</si>
  <si>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</si>
  <si>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</si>
  <si>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</si>
  <si>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</si>
  <si>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</si>
  <si>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</si>
  <si>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</si>
  <si>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</si>
  <si>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</si>
  <si>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</si>
  <si>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</si>
  <si>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</si>
  <si>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</si>
  <si>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</si>
  <si>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</si>
  <si>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</si>
  <si>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</si>
  <si>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</si>
  <si>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</si>
  <si>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</si>
  <si>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</si>
  <si>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</si>
  <si>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</si>
  <si>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</si>
  <si>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</si>
  <si>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</si>
  <si>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</si>
  <si>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</si>
  <si>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</si>
  <si>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</si>
  <si>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</si>
  <si>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</si>
  <si>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</si>
  <si>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</si>
  <si>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</si>
  <si>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</si>
  <si>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</si>
  <si>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</si>
  <si>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</si>
  <si>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</si>
  <si>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</si>
  <si>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</si>
  <si>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</si>
  <si>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</si>
  <si>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</si>
  <si>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</si>
  <si>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</si>
  <si>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</si>
  <si>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</si>
  <si>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</si>
  <si>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</si>
  <si>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</si>
  <si>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</si>
  <si>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</si>
  <si>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</si>
  <si>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</si>
  <si>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</si>
  <si>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</si>
  <si>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</si>
  <si>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</si>
  <si>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</si>
  <si>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</si>
  <si>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</si>
  <si>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</si>
  <si>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</si>
  <si>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</si>
  <si>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</si>
  <si>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</si>
  <si>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</si>
  <si>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</si>
  <si>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</si>
  <si>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</si>
  <si>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</si>
  <si>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</si>
  <si>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</si>
  <si>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</si>
  <si>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</si>
  <si>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</si>
  <si>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</si>
  <si>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</si>
  <si>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</si>
  <si>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</si>
  <si>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</si>
  <si>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</si>
  <si>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</si>
  <si>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</si>
  <si>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</si>
  <si>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</si>
  <si>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</si>
  <si>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</si>
  <si>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</si>
  <si>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</si>
  <si>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</si>
  <si>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</si>
  <si>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</si>
  <si>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</si>
  <si>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</si>
  <si>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</si>
  <si>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</si>
  <si>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</si>
  <si>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</si>
  <si>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</si>
  <si>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</si>
  <si>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</si>
  <si>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</si>
  <si>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</si>
  <si>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</si>
  <si>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</si>
  <si>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</si>
  <si>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</si>
  <si>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</si>
  <si>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</si>
  <si>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</si>
  <si>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</si>
  <si>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</si>
  <si>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</si>
  <si>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</si>
  <si>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</si>
  <si>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</si>
  <si>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</si>
  <si>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</si>
  <si>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</si>
  <si>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</si>
  <si>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</si>
  <si>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</si>
  <si>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</si>
  <si>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</si>
  <si>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</si>
  <si>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</si>
  <si>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</si>
  <si>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</si>
  <si>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</si>
  <si>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</si>
  <si>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</si>
  <si>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</si>
  <si>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</si>
  <si>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</si>
  <si>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</si>
  <si>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</si>
  <si>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</si>
  <si>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</si>
  <si>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</si>
  <si>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</si>
  <si>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</si>
  <si>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</si>
  <si>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</si>
  <si>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</si>
  <si>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</si>
  <si>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</si>
  <si>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</si>
  <si>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</si>
  <si>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</si>
  <si>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</si>
  <si>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</si>
  <si>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</si>
  <si>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</si>
  <si>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</si>
  <si>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</si>
  <si>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</si>
  <si>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</si>
  <si>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</si>
  <si>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</si>
  <si>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</si>
  <si>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</si>
  <si>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</si>
  <si>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</si>
  <si>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</si>
  <si>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</si>
  <si>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</si>
  <si>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</si>
  <si>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</si>
  <si>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</si>
  <si>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</si>
  <si>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</si>
  <si>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</si>
  <si>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</si>
  <si>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</si>
  <si>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</si>
  <si>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</si>
  <si>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</si>
  <si>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</si>
  <si>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</si>
  <si>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</si>
  <si>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</si>
  <si>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</si>
  <si>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</si>
  <si>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</si>
  <si>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</si>
  <si>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</si>
  <si>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</si>
  <si>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</si>
  <si>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</si>
  <si>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</si>
  <si>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</si>
  <si>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</si>
  <si>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</si>
  <si>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</si>
  <si>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</si>
  <si>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</si>
  <si>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</si>
  <si>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</si>
  <si>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</si>
  <si>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</si>
  <si>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</si>
  <si>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</si>
  <si>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</si>
  <si>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</si>
  <si>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</si>
  <si>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</si>
  <si>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</si>
  <si>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</si>
  <si>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</si>
  <si>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</si>
  <si>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</si>
  <si>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</si>
  <si>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</si>
  <si>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</si>
  <si>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</si>
  <si>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</si>
  <si>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</si>
  <si>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</si>
  <si>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</si>
  <si>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</si>
  <si>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</si>
  <si>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</si>
  <si>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</si>
  <si>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</si>
  <si>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</si>
  <si>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</si>
  <si>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</si>
  <si>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</si>
  <si>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</si>
  <si>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</si>
  <si>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</si>
  <si>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</si>
  <si>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</si>
  <si>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</si>
  <si>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</si>
  <si>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</si>
  <si>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</si>
  <si>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</si>
  <si>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</si>
  <si>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</si>
  <si>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</si>
  <si>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</si>
  <si>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</si>
  <si>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</si>
  <si>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</si>
  <si>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</si>
  <si>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</si>
  <si>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</si>
  <si>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</si>
  <si>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</si>
  <si>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</si>
  <si>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</si>
  <si>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</si>
  <si>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</si>
  <si>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</si>
  <si>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</si>
  <si>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</si>
  <si>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</si>
  <si>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</si>
  <si>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</si>
  <si>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</si>
  <si>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</si>
  <si>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</si>
  <si>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</si>
  <si>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</si>
  <si>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</si>
  <si>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</si>
  <si>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</si>
  <si>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</si>
  <si>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</si>
  <si>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</si>
  <si>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</si>
  <si>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</si>
  <si>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</si>
  <si>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</si>
  <si>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</si>
  <si>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</si>
  <si>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</si>
  <si>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</si>
  <si>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</si>
  <si>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</si>
  <si>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</si>
  <si>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</si>
  <si>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</si>
  <si>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</si>
  <si>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</si>
  <si>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</si>
  <si>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</si>
  <si>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</si>
  <si>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</si>
  <si>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</si>
  <si>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</si>
  <si>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</si>
  <si>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</si>
  <si>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</si>
  <si>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</si>
  <si>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</si>
  <si>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</si>
  <si>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</si>
  <si>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</si>
  <si>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</si>
  <si>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</si>
  <si>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</si>
  <si>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</si>
  <si>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</si>
  <si>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</si>
  <si>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</si>
  <si>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</si>
  <si>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</si>
  <si>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</si>
  <si>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</si>
  <si>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</si>
  <si>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</si>
  <si>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</si>
  <si>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</si>
  <si>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</si>
  <si>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</si>
  <si>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</si>
  <si>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</si>
  <si>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</si>
  <si>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</si>
  <si>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</si>
  <si>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</si>
  <si>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</si>
  <si>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</si>
  <si>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</si>
  <si>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</si>
  <si>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</si>
  <si>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</si>
  <si>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</si>
  <si>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</si>
  <si>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</si>
  <si>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</si>
  <si>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</si>
  <si>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</si>
  <si>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</si>
  <si>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</si>
  <si>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</si>
  <si>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</si>
  <si>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</si>
  <si>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</si>
  <si>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</si>
  <si>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</si>
  <si>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</si>
  <si>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</si>
  <si>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</si>
  <si>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</si>
  <si>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</si>
  <si>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</si>
  <si>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</si>
  <si>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</si>
  <si>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</si>
  <si>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</si>
  <si>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</si>
  <si>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</si>
  <si>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</si>
  <si>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</si>
  <si>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</si>
  <si>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</si>
  <si>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</si>
  <si>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</si>
  <si>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</si>
  <si>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</si>
  <si>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</si>
  <si>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</si>
  <si>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</si>
  <si>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</si>
  <si>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</si>
  <si>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</si>
  <si>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</si>
  <si>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</si>
  <si>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</si>
  <si>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</si>
  <si>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</si>
  <si>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</si>
  <si>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</si>
  <si>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</si>
  <si>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</si>
  <si>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</si>
  <si>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</si>
  <si>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</si>
  <si>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</si>
  <si>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</si>
  <si>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</si>
  <si>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</si>
  <si>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</si>
  <si>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</si>
  <si>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</si>
  <si>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</si>
  <si>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</si>
  <si>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</si>
  <si>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</si>
  <si>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</si>
  <si>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</si>
  <si>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</si>
  <si>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</si>
  <si>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</si>
  <si>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</si>
  <si>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</si>
  <si>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</si>
  <si>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</si>
  <si>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</si>
  <si>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</si>
  <si>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</si>
  <si>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</si>
  <si>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</si>
  <si>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</si>
  <si>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</si>
  <si>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</si>
  <si>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</si>
  <si>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</si>
  <si>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</si>
  <si>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</si>
  <si>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</si>
  <si>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</si>
  <si>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</si>
  <si>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</si>
  <si>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</si>
  <si>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</si>
  <si>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</si>
  <si>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</si>
  <si>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</si>
  <si>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</si>
  <si>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</si>
  <si>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</si>
  <si>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</si>
  <si>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</si>
  <si>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</si>
  <si>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</si>
  <si>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</si>
  <si>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</si>
  <si>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</si>
  <si>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</si>
  <si>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</si>
  <si>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</si>
  <si>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</si>
  <si>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</si>
  <si>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</si>
  <si>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</si>
  <si>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</si>
  <si>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</si>
  <si>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</si>
  <si>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</si>
  <si>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</si>
  <si>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</si>
  <si>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</si>
  <si>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</si>
  <si>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</si>
  <si>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</si>
  <si>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</si>
  <si>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</si>
  <si>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</si>
  <si>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</si>
  <si>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</si>
  <si>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</si>
  <si>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</si>
  <si>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</si>
  <si>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</si>
  <si>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</si>
  <si>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</si>
  <si>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</si>
  <si>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</si>
  <si>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</si>
  <si>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</si>
  <si>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</si>
  <si>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</si>
  <si>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</si>
  <si>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</si>
  <si>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</si>
  <si>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</si>
  <si>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</si>
  <si>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</si>
  <si>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</si>
  <si>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</si>
  <si>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</si>
  <si>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</si>
  <si>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</si>
  <si>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</si>
  <si>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</si>
  <si>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</si>
  <si>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</si>
  <si>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</si>
  <si>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</si>
  <si>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</si>
  <si>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</si>
  <si>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</si>
  <si>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</si>
  <si>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</si>
  <si>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</si>
  <si>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</si>
  <si>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</si>
  <si>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</si>
  <si>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</si>
  <si>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</si>
  <si>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</si>
  <si>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</si>
  <si>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</si>
  <si>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</si>
  <si>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</si>
  <si>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</si>
  <si>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</si>
  <si>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</si>
  <si>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</si>
  <si>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</si>
  <si>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</si>
  <si>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</si>
  <si>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</si>
  <si>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</si>
  <si>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</si>
  <si>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</si>
  <si>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</si>
  <si>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</si>
  <si>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</si>
  <si>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</si>
  <si>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</si>
  <si>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</si>
  <si>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</si>
  <si>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</si>
  <si>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</si>
  <si>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</si>
  <si>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</si>
  <si>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</si>
  <si>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</si>
  <si>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</si>
  <si>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</si>
  <si>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</si>
  <si>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</si>
  <si>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</si>
  <si>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</si>
  <si>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</si>
  <si>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</si>
  <si>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</si>
  <si>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</si>
  <si>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</si>
  <si>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</si>
  <si>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</si>
  <si>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</si>
  <si>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</si>
  <si>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</si>
  <si>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</si>
  <si>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</si>
  <si>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</si>
  <si>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</si>
  <si>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</si>
  <si>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</si>
  <si>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</si>
  <si>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</si>
  <si>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</si>
  <si>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</si>
  <si>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</si>
  <si>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</si>
  <si>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</si>
  <si>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</si>
  <si>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</si>
  <si>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</si>
  <si>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</si>
  <si>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</si>
  <si>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</si>
  <si>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</si>
  <si>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</si>
  <si>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</si>
  <si>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</si>
  <si>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</si>
  <si>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</si>
  <si>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</si>
  <si>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</si>
  <si>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</si>
  <si>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</si>
  <si>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</si>
  <si>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</si>
  <si>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</si>
  <si>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</si>
  <si>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</si>
  <si>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</si>
  <si>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</si>
  <si>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</si>
  <si>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</si>
  <si>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</si>
  <si>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</si>
  <si>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</si>
  <si>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</si>
  <si>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</si>
  <si>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</si>
  <si>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</si>
  <si>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</si>
  <si>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</si>
  <si>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</si>
  <si>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</si>
  <si>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</si>
  <si>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</si>
  <si>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</si>
  <si>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</si>
  <si>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</si>
  <si>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</si>
  <si>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</si>
  <si>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</si>
  <si>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</si>
  <si>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</si>
  <si>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</si>
  <si>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</si>
  <si>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</si>
  <si>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</si>
  <si>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</si>
  <si>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</si>
  <si>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</si>
  <si>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</si>
  <si>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</si>
  <si>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</si>
  <si>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</si>
  <si>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</si>
  <si>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</si>
  <si>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</si>
  <si>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</si>
  <si>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</si>
  <si>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</si>
  <si>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</si>
  <si>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</si>
  <si>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</si>
  <si>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</si>
  <si>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</si>
  <si>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</si>
  <si>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</si>
  <si>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</si>
  <si>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</si>
  <si>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</si>
  <si>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</si>
  <si>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</si>
  <si>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</si>
  <si>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</si>
  <si>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</si>
  <si>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</si>
  <si>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</si>
  <si>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</si>
  <si>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</si>
  <si>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</si>
  <si>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</si>
  <si>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</si>
  <si>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</si>
  <si>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</si>
  <si>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</si>
  <si>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</si>
  <si>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</si>
  <si>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</si>
  <si>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</si>
  <si>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</si>
  <si>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</si>
  <si>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</si>
  <si>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</si>
  <si>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</si>
  <si>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</si>
  <si>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</si>
  <si>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</si>
  <si>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</si>
  <si>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</si>
  <si>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</si>
  <si>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</si>
  <si>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</si>
  <si>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</si>
  <si>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</si>
  <si>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</si>
  <si>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</si>
  <si>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</si>
  <si>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</si>
  <si>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</si>
  <si>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</si>
  <si>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</si>
  <si>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</si>
  <si>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</si>
  <si>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</si>
  <si>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</si>
  <si>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</si>
  <si>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</si>
  <si>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</si>
  <si>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</si>
  <si>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</si>
  <si>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</si>
  <si>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</si>
  <si>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</si>
  <si>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</si>
  <si>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</si>
  <si>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</si>
  <si>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</si>
  <si>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</si>
  <si>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</si>
  <si>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</si>
  <si>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</si>
  <si>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</si>
  <si>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</si>
  <si>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</si>
  <si>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</si>
  <si>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</si>
  <si>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</si>
  <si>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</si>
  <si>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</si>
  <si>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</si>
  <si>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</si>
  <si>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</si>
  <si>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</si>
  <si>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</si>
  <si>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</si>
  <si>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</si>
  <si>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</si>
  <si>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</si>
  <si>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</si>
  <si>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</si>
  <si>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</si>
  <si>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</si>
  <si>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</si>
  <si>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</si>
  <si>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</si>
  <si>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</si>
  <si>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</si>
  <si>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</si>
  <si>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</si>
  <si>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</si>
  <si>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</si>
  <si>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</si>
  <si>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</si>
  <si>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</si>
  <si>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</si>
  <si>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</si>
  <si>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</si>
  <si>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</si>
  <si>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</si>
  <si>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</si>
  <si>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</si>
  <si>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</si>
  <si>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</si>
  <si>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</si>
  <si>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</si>
  <si>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</si>
  <si>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</si>
  <si>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</si>
  <si>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</si>
  <si>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</si>
  <si>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</si>
  <si>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</si>
  <si>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</si>
  <si>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</si>
  <si>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</si>
  <si>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</si>
  <si>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</si>
  <si>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</si>
  <si>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</si>
  <si>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</si>
  <si>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</si>
  <si>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</si>
  <si>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</si>
  <si>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</si>
  <si>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</si>
  <si>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</si>
  <si>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</si>
  <si>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</si>
  <si>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</si>
  <si>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</si>
  <si>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</si>
  <si>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</si>
  <si>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</si>
  <si>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</si>
  <si>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</si>
  <si>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</si>
  <si>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</si>
  <si>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</si>
  <si>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</si>
  <si>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</si>
  <si>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</si>
  <si>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</si>
  <si>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</si>
  <si>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</si>
  <si>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</si>
  <si>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</si>
  <si>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</si>
  <si>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</si>
  <si>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</si>
  <si>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</si>
  <si>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</si>
  <si>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</si>
  <si>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</si>
  <si>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</si>
  <si>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</si>
  <si>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</si>
  <si>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</si>
  <si>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</si>
  <si>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</si>
  <si>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</si>
  <si>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</si>
  <si>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</si>
  <si>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</si>
  <si>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</si>
  <si>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</si>
  <si>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</si>
  <si>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</si>
  <si>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</si>
  <si>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</si>
  <si>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</si>
  <si>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</si>
  <si>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</si>
  <si>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</si>
  <si>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</si>
  <si>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</si>
  <si>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</si>
  <si>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</si>
  <si>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</si>
  <si>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</si>
  <si>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</si>
  <si>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</si>
  <si>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</si>
  <si>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</si>
  <si>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</si>
  <si>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</si>
  <si>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</si>
  <si>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</si>
  <si>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</si>
  <si>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</si>
  <si>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</si>
  <si>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</si>
  <si>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</si>
  <si>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</si>
  <si>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</si>
  <si>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</si>
  <si>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</si>
  <si>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</si>
  <si>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</si>
  <si>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</si>
  <si>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</si>
  <si>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</si>
  <si>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</si>
  <si>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</si>
  <si>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</si>
  <si>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</si>
  <si>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</si>
  <si>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</si>
  <si>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</si>
  <si>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</si>
  <si>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</si>
  <si>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</si>
  <si>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</si>
  <si>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</si>
  <si>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</si>
  <si>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</si>
  <si>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</si>
  <si>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</si>
  <si>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</si>
  <si>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</si>
  <si>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</si>
  <si>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</si>
  <si>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</si>
  <si>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</si>
  <si>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</si>
  <si>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</si>
  <si>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</si>
  <si>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</si>
  <si>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</si>
  <si>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</si>
  <si>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</si>
  <si>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</si>
  <si>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</si>
  <si>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</si>
  <si>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</si>
  <si>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</si>
  <si>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</si>
  <si>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</si>
  <si>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</si>
  <si>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</si>
  <si>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</si>
  <si>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</si>
  <si>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</si>
  <si>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</si>
  <si>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</si>
  <si>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</si>
  <si>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</si>
  <si>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</si>
  <si>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</si>
  <si>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</si>
  <si>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</si>
  <si>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</si>
  <si>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</si>
  <si>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</si>
  <si>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</si>
  <si>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</si>
  <si>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</si>
  <si>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</si>
  <si>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</si>
  <si>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</si>
  <si>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</si>
  <si>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</si>
  <si>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</si>
  <si>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</si>
  <si>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</si>
  <si>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</si>
  <si>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</si>
  <si>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</si>
  <si>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</si>
  <si>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</si>
  <si>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</si>
  <si>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</si>
  <si>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</si>
  <si>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</si>
  <si>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</si>
  <si>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</si>
  <si>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</si>
  <si>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</si>
  <si>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</si>
  <si>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</si>
  <si>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</si>
  <si>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</si>
  <si>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</si>
  <si>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</si>
  <si>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</si>
  <si>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</si>
  <si>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</si>
  <si>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</si>
  <si>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</si>
  <si>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</si>
  <si>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</si>
  <si>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</si>
  <si>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</si>
  <si>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</si>
  <si>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</si>
  <si>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</si>
  <si>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</si>
  <si>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</si>
  <si>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</si>
  <si>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</si>
  <si>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</si>
  <si>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</si>
  <si>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</si>
  <si>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</si>
  <si>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</si>
  <si>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</si>
  <si>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</si>
  <si>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</si>
  <si>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</si>
  <si>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</si>
  <si>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</si>
  <si>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</si>
  <si>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</si>
  <si>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</si>
  <si>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</si>
  <si>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</si>
  <si>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</si>
  <si>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</si>
  <si>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</si>
  <si>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</si>
  <si>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</si>
  <si>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</si>
  <si>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</si>
  <si>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</si>
  <si>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</si>
  <si>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</si>
  <si>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</si>
  <si>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</si>
  <si>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</si>
  <si>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</si>
  <si>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</si>
  <si>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</si>
  <si>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</si>
  <si>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</si>
  <si>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</si>
  <si>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</si>
  <si>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</si>
  <si>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</si>
  <si>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</si>
  <si>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</si>
  <si>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</si>
  <si>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</si>
  <si>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</si>
  <si>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</si>
  <si>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</si>
  <si>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</si>
  <si>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</si>
  <si>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</si>
  <si>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</si>
  <si>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</si>
  <si>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</si>
  <si>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</si>
  <si>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</si>
  <si>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</si>
  <si>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</si>
  <si>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</si>
  <si>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</si>
  <si>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</si>
  <si>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</si>
  <si>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</si>
  <si>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</si>
  <si>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</si>
  <si>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</si>
  <si>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</si>
  <si>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</si>
  <si>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</si>
  <si>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</si>
  <si>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</si>
  <si>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</si>
  <si>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</si>
  <si>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</si>
  <si>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</si>
  <si>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</si>
  <si>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</si>
  <si>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</si>
  <si>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</si>
  <si>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</si>
  <si>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</si>
  <si>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</si>
  <si>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</si>
  <si>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</si>
  <si>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</si>
  <si>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</si>
  <si>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</si>
  <si>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</si>
  <si>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</si>
  <si>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</si>
  <si>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</si>
  <si>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</si>
  <si>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</si>
  <si>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</si>
  <si>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</si>
  <si>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</si>
  <si>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</si>
  <si>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</si>
  <si>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</si>
  <si>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</si>
  <si>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</si>
  <si>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</si>
  <si>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</si>
  <si>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</si>
  <si>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</si>
  <si>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</si>
  <si>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</si>
  <si>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</si>
  <si>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</si>
  <si>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</si>
  <si>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</si>
  <si>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</si>
  <si>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</si>
  <si>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</si>
  <si>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</si>
  <si>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</si>
  <si>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</si>
  <si>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</si>
  <si>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</si>
  <si>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</si>
  <si>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</si>
  <si>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</si>
  <si>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</si>
  <si>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</si>
  <si>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</si>
  <si>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</si>
  <si>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</si>
  <si>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</si>
  <si>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</si>
  <si>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</si>
  <si>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</si>
  <si>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</si>
  <si>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</si>
  <si>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</si>
  <si>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</si>
  <si>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</si>
  <si>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</si>
  <si>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</si>
  <si>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</si>
  <si>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</si>
  <si>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</si>
  <si>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</si>
  <si>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</si>
  <si>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</si>
  <si>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</si>
  <si>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</si>
  <si>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</si>
  <si>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</si>
  <si>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</si>
  <si>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</si>
  <si>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</si>
  <si>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</si>
  <si>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</si>
  <si>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</si>
  <si>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</si>
  <si>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</si>
  <si>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</si>
  <si>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</si>
  <si>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</si>
  <si>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</si>
  <si>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</si>
  <si>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</si>
  <si>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</si>
  <si>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</si>
  <si>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</si>
  <si>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</si>
  <si>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</si>
  <si>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</si>
  <si>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</si>
  <si>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</si>
  <si>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</si>
  <si>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</si>
  <si>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</si>
  <si>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</si>
  <si>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</si>
  <si>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</si>
  <si>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</si>
  <si>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</si>
  <si>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</si>
  <si>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</si>
  <si>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</si>
  <si>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</si>
  <si>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</si>
  <si>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</si>
  <si>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</si>
  <si>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</si>
  <si>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</si>
  <si>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</si>
  <si>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</si>
  <si>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</si>
  <si>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</si>
  <si>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</si>
  <si>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</si>
  <si>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</si>
  <si>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</si>
  <si>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</si>
  <si>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</si>
  <si>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</si>
  <si>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</si>
  <si>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</si>
  <si>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</si>
  <si>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</si>
  <si>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</si>
  <si>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</si>
  <si>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</si>
  <si>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</si>
  <si>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</si>
  <si>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</si>
  <si>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</si>
  <si>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</si>
  <si>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</si>
  <si>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</si>
  <si>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</si>
  <si>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</si>
  <si>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</si>
  <si>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</si>
  <si>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</si>
  <si>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</si>
  <si>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</si>
  <si>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</si>
  <si>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</si>
  <si>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</si>
  <si>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</si>
  <si>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</si>
  <si>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</si>
  <si>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</si>
  <si>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</si>
  <si>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</si>
  <si>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</si>
  <si>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</si>
  <si>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</si>
  <si>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</si>
  <si>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</si>
  <si>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</si>
  <si>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</si>
  <si>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</si>
  <si>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</si>
  <si>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</si>
  <si>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</si>
  <si>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</si>
  <si>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</si>
  <si>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</si>
  <si>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</si>
  <si>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</si>
  <si>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</si>
  <si>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</si>
  <si>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</si>
  <si>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</si>
  <si>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</si>
  <si>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</si>
  <si>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</si>
  <si>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</si>
  <si>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</si>
  <si>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</si>
  <si>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</si>
  <si>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</si>
  <si>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</si>
  <si>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</si>
  <si>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</si>
  <si>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</si>
  <si>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</si>
  <si>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</si>
  <si>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</si>
  <si>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</si>
  <si>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</si>
  <si>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</si>
  <si>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</si>
  <si>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</si>
  <si>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</si>
  <si>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</si>
  <si>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</si>
  <si>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</si>
  <si>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</si>
  <si>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</si>
  <si>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</si>
  <si>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</si>
  <si>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</si>
  <si>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</si>
  <si>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</si>
  <si>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</si>
  <si>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</si>
  <si>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</si>
  <si>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</si>
  <si>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</si>
  <si>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</si>
  <si>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</si>
  <si>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</si>
  <si>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</si>
  <si>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</si>
  <si>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</si>
  <si>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</si>
  <si>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</si>
  <si>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</si>
  <si>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</si>
  <si>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</si>
  <si>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</si>
  <si>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</si>
  <si>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</si>
  <si>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</si>
  <si>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</si>
  <si>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</si>
  <si>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</si>
  <si>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</si>
  <si>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</si>
  <si>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</si>
  <si>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</si>
  <si>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</si>
  <si>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</si>
  <si>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</si>
  <si>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</si>
  <si>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</si>
  <si>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</si>
  <si>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</si>
  <si>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</si>
  <si>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</si>
  <si>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</si>
  <si>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</si>
  <si>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</si>
  <si>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</si>
  <si>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</si>
  <si>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</si>
  <si>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</si>
  <si>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</si>
  <si>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</si>
  <si>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</si>
  <si>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</si>
  <si>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</si>
  <si>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</si>
  <si>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</si>
  <si>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</si>
  <si>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</si>
  <si>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</si>
  <si>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</si>
  <si>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</si>
  <si>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</si>
  <si>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</si>
  <si>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</si>
  <si>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</si>
  <si>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</si>
  <si>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</si>
  <si>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</si>
  <si>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</si>
  <si>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</si>
  <si>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</si>
  <si>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</si>
  <si>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</si>
  <si>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</si>
  <si>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</si>
  <si>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</si>
  <si>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</si>
  <si>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</si>
  <si>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</si>
  <si>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</si>
  <si>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</si>
  <si>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</si>
  <si>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</si>
  <si>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</si>
  <si>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</si>
  <si>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</si>
  <si>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</si>
  <si>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</si>
  <si>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</si>
  <si>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</si>
  <si>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</si>
  <si>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</si>
  <si>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</si>
  <si>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</si>
  <si>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</si>
  <si>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</si>
  <si>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</si>
  <si>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</si>
  <si>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</si>
  <si>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</si>
  <si>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</si>
  <si>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</si>
  <si>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</si>
  <si>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</si>
  <si>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</si>
  <si>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</si>
  <si>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</si>
  <si>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</si>
  <si>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</si>
  <si>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</si>
  <si>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</si>
  <si>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</si>
  <si>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</si>
  <si>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</si>
  <si>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</si>
  <si>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</si>
  <si>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</si>
  <si>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</si>
  <si>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</si>
  <si>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</si>
  <si>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</si>
  <si>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</si>
  <si>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</si>
  <si>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</si>
  <si>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</si>
  <si>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</si>
  <si>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</si>
  <si>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</si>
  <si>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</si>
  <si>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</si>
  <si>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</si>
  <si>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</si>
  <si>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</si>
  <si>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</si>
  <si>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</si>
  <si>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</si>
  <si>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</si>
  <si>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</si>
  <si>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</si>
  <si>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</si>
  <si>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</si>
  <si>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</si>
  <si>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</si>
  <si>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</si>
  <si>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</si>
  <si>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</si>
  <si>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</si>
  <si>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</si>
  <si>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</si>
  <si>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</si>
  <si>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</si>
  <si>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</si>
  <si>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</si>
  <si>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</si>
  <si>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</si>
  <si>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</si>
  <si>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</si>
  <si>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</si>
  <si>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</si>
  <si>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</si>
  <si>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</si>
  <si>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</si>
  <si>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</si>
  <si>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</si>
  <si>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</si>
  <si>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</si>
  <si>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</si>
  <si>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</si>
  <si>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</si>
  <si>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</si>
  <si>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</si>
  <si>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</si>
  <si>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</si>
  <si>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</si>
  <si>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</si>
  <si>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</si>
  <si>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</si>
  <si>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</si>
  <si>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</si>
  <si>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</si>
  <si>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</si>
  <si>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</si>
  <si>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</si>
  <si>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</si>
  <si>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</si>
  <si>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</si>
  <si>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</si>
  <si>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</si>
  <si>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</si>
  <si>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</si>
  <si>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</si>
  <si>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</si>
  <si>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</si>
  <si>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</si>
  <si>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</si>
  <si>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</si>
  <si>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</si>
  <si>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</si>
  <si>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</si>
  <si>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</si>
  <si>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</si>
  <si>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</si>
  <si>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</si>
  <si>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</si>
  <si>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</si>
  <si>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</si>
  <si>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</si>
  <si>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</si>
  <si>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</si>
  <si>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</si>
  <si>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</si>
  <si>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</si>
  <si>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</si>
  <si>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</si>
  <si>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</si>
  <si>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</si>
  <si>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</si>
  <si>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</si>
  <si>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</si>
  <si>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</si>
  <si>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</si>
  <si>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</si>
  <si>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</si>
  <si>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</si>
  <si>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</si>
  <si>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</si>
  <si>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</si>
  <si>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</si>
  <si>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</si>
  <si>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</si>
  <si>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</si>
  <si>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</si>
  <si>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</si>
  <si>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</si>
  <si>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</si>
  <si>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</si>
  <si>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</si>
  <si>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</si>
  <si>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</si>
  <si>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</si>
  <si>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</si>
  <si>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</si>
  <si>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</si>
  <si>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</si>
  <si>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</si>
  <si>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</si>
  <si>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</si>
  <si>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</si>
  <si>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</si>
  <si>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</si>
  <si>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</si>
  <si>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</si>
  <si>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</si>
  <si>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</si>
  <si>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</si>
  <si>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</si>
  <si>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</si>
  <si>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</si>
  <si>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</si>
  <si>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</si>
  <si>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</si>
  <si>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</si>
  <si>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</si>
  <si>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</si>
  <si>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</si>
  <si>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</si>
  <si>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</si>
  <si>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</si>
  <si>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</si>
  <si>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</si>
  <si>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</si>
  <si>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</si>
  <si>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</si>
  <si>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</si>
  <si>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</si>
  <si>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</si>
  <si>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</si>
  <si>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</si>
  <si>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</si>
  <si>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</si>
  <si>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</si>
  <si>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</si>
  <si>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</si>
  <si>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</si>
  <si>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</si>
  <si>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</si>
  <si>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</si>
  <si>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</si>
  <si>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</si>
  <si>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</si>
  <si>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</si>
  <si>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</si>
  <si>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</si>
  <si>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</si>
  <si>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</si>
  <si>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</si>
  <si>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</si>
  <si>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</si>
  <si>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</si>
  <si>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</si>
  <si>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</si>
  <si>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</si>
  <si>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</si>
  <si>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</si>
  <si>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</si>
  <si>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</si>
  <si>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</si>
  <si>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</si>
  <si>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</si>
  <si>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</si>
  <si>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</si>
  <si>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</si>
  <si>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</si>
  <si>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</si>
  <si>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</si>
  <si>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</si>
  <si>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</si>
  <si>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</si>
  <si>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</si>
  <si>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</si>
  <si>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</si>
  <si>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</si>
  <si>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</si>
  <si>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</si>
  <si>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</si>
  <si>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</si>
  <si>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</si>
  <si>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</si>
  <si>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</si>
  <si>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</si>
  <si>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</si>
  <si>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</si>
  <si>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</si>
  <si>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</si>
  <si>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</si>
  <si>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</si>
  <si>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</si>
  <si>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</si>
  <si>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</si>
  <si>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</si>
  <si>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</si>
  <si>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</si>
  <si>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</si>
  <si>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</si>
  <si>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</si>
  <si>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</si>
  <si>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</si>
  <si>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</si>
  <si>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</si>
  <si>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</si>
  <si>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</si>
  <si>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</si>
  <si>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</si>
  <si>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</si>
  <si>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</si>
  <si>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</si>
  <si>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</si>
  <si>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</si>
  <si>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</si>
  <si>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</si>
  <si>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</si>
  <si>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</si>
  <si>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</si>
  <si>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</si>
  <si>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</si>
  <si>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</si>
  <si>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</si>
  <si>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</si>
  <si>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</si>
  <si>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</si>
  <si>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</si>
  <si>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</si>
  <si>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</si>
  <si>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</si>
  <si>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</si>
  <si>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</si>
  <si>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</si>
  <si>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</si>
  <si>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</si>
  <si>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</si>
  <si>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</si>
  <si>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</si>
  <si>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</si>
  <si>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</si>
  <si>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</si>
  <si>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</si>
  <si>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</si>
  <si>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</si>
  <si>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</si>
  <si>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</si>
  <si>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</si>
  <si>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</si>
  <si>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</si>
  <si>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</si>
  <si>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</si>
  <si>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</si>
  <si>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</si>
  <si>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</si>
  <si>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</si>
  <si>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</si>
  <si>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</si>
  <si>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</si>
  <si>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</si>
  <si>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</si>
  <si>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</si>
  <si>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</si>
  <si>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</si>
  <si>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</si>
  <si>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</si>
  <si>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</si>
  <si>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</si>
  <si>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</si>
  <si>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</si>
  <si>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</si>
  <si>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</si>
  <si>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</si>
  <si>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</si>
  <si>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</si>
  <si>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</si>
  <si>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</si>
  <si>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</si>
  <si>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</si>
  <si>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</si>
  <si>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</si>
  <si>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</si>
  <si>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</si>
  <si>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</si>
  <si>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</si>
  <si>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</si>
  <si>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</si>
  <si>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</si>
  <si>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</si>
  <si>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</si>
  <si>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</si>
  <si>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</si>
  <si>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</si>
  <si>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</si>
  <si>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</si>
  <si>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</si>
  <si>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</si>
  <si>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</si>
  <si>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</si>
  <si>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</si>
  <si>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</si>
  <si>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</si>
  <si>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</si>
  <si>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</si>
  <si>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</si>
  <si>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</si>
  <si>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</si>
  <si>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</si>
  <si>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</si>
  <si>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</si>
  <si>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</si>
  <si>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</si>
  <si>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</si>
  <si>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</si>
  <si>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</si>
  <si>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</si>
  <si>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</si>
  <si>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</si>
  <si>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</si>
  <si>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</si>
  <si>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</si>
  <si>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</si>
  <si>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</si>
  <si>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</si>
  <si>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</si>
  <si>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</si>
  <si>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</si>
  <si>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</si>
  <si>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</si>
  <si>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</si>
  <si>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</si>
  <si>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</si>
  <si>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</si>
  <si>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</si>
  <si>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</si>
  <si>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</si>
  <si>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</si>
  <si>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</si>
  <si>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</si>
  <si>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</si>
  <si>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</si>
  <si>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</si>
  <si>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</si>
  <si>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</si>
  <si>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</si>
  <si>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</si>
  <si>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</si>
  <si>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</si>
  <si>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</si>
  <si>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</si>
  <si>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</si>
  <si>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</si>
  <si>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</si>
  <si>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</si>
  <si>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</si>
  <si>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</si>
  <si>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</si>
  <si>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</si>
  <si>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</si>
  <si>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</si>
  <si>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</si>
  <si>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</si>
  <si>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</si>
  <si>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</si>
  <si>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</si>
  <si>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</si>
  <si>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</si>
  <si>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</si>
  <si>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</si>
  <si>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</si>
  <si>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</si>
  <si>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</si>
  <si>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</si>
  <si>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</si>
  <si>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</si>
  <si>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</si>
  <si>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</si>
  <si>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</si>
  <si>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</si>
  <si>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</si>
  <si>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</si>
  <si>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</si>
  <si>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</si>
  <si>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</si>
  <si>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</si>
  <si>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</si>
  <si>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</si>
  <si>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</si>
  <si>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</si>
  <si>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</si>
  <si>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</si>
  <si>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</si>
  <si>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</si>
  <si>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</si>
  <si>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</si>
  <si>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</si>
  <si>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</si>
  <si>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</si>
  <si>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</si>
  <si>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</si>
  <si>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</si>
  <si>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</si>
  <si>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</si>
  <si>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</si>
  <si>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</si>
  <si>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</si>
  <si>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</si>
  <si>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</si>
  <si>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</si>
  <si>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</si>
  <si>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</si>
  <si>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</si>
  <si>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</si>
  <si>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</si>
  <si>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</si>
  <si>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</si>
  <si>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</si>
  <si>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</si>
  <si>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</si>
  <si>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</si>
  <si>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</si>
  <si>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</si>
  <si>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</si>
  <si>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</si>
  <si>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</si>
  <si>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</si>
  <si>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</si>
  <si>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</si>
  <si>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</si>
  <si>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</si>
  <si>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</si>
  <si>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</si>
  <si>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</si>
  <si>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</si>
  <si>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</si>
  <si>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</si>
  <si>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</si>
  <si>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</si>
  <si>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</si>
  <si>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</si>
  <si>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</si>
  <si>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</si>
  <si>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</si>
  <si>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</si>
  <si>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</si>
  <si>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</si>
  <si>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</si>
  <si>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</si>
  <si>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</si>
  <si>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</si>
  <si>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</si>
  <si>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</si>
  <si>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</si>
  <si>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</si>
  <si>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</si>
  <si>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</si>
  <si>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</si>
  <si>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</si>
  <si>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</si>
  <si>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</si>
  <si>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</si>
  <si>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</si>
  <si>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</si>
  <si>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</si>
  <si>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</si>
  <si>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</si>
  <si>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</si>
  <si>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</si>
  <si>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</si>
  <si>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</si>
  <si>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</si>
  <si>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</si>
  <si>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</si>
  <si>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</si>
  <si>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</si>
  <si>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</si>
  <si>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</si>
  <si>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</si>
  <si>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</si>
  <si>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</si>
  <si>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</si>
  <si>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</si>
  <si>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</si>
  <si>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</si>
  <si>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</si>
  <si>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</si>
  <si>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</si>
  <si>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</si>
  <si>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</si>
  <si>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</si>
  <si>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</si>
  <si>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</si>
  <si>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</si>
  <si>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</si>
  <si>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</si>
  <si>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</si>
  <si>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</si>
  <si>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</si>
  <si>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</si>
  <si>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</si>
  <si>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</si>
  <si>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</si>
  <si>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</si>
  <si>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</si>
  <si>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</si>
  <si>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</si>
  <si>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</si>
  <si>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</si>
  <si>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</si>
  <si>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</si>
  <si>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</si>
  <si>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</si>
  <si>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</si>
  <si>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</si>
  <si>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</si>
  <si>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</si>
  <si>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</si>
  <si>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</si>
  <si>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</si>
  <si>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</si>
  <si>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</si>
  <si>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</si>
  <si>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</si>
  <si>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</si>
  <si>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</si>
  <si>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</si>
  <si>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</si>
  <si>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</si>
  <si>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</si>
  <si>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</si>
  <si>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</si>
  <si>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</si>
  <si>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</si>
  <si>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</si>
  <si>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</si>
  <si>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</si>
  <si>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</si>
  <si>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</si>
  <si>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</si>
  <si>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</si>
  <si>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</si>
  <si>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</si>
  <si>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</si>
  <si>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</si>
  <si>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</si>
  <si>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</si>
  <si>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</si>
  <si>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</si>
  <si>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</si>
  <si>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</si>
  <si>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</si>
  <si>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</si>
  <si>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</si>
  <si>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</si>
  <si>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</si>
  <si>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</si>
  <si>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</si>
  <si>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</si>
  <si>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</si>
  <si>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</si>
  <si>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</si>
  <si>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</si>
  <si>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</si>
  <si>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</si>
  <si>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</si>
  <si>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</si>
  <si>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</si>
  <si>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</si>
  <si>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</si>
  <si>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</si>
  <si>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</si>
  <si>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</si>
  <si>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</si>
  <si>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</si>
  <si>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</si>
  <si>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</si>
  <si>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</si>
  <si>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</si>
  <si>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</si>
  <si>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</si>
  <si>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</si>
  <si>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</si>
  <si>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</si>
  <si>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</si>
  <si>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</si>
  <si>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</si>
  <si>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</si>
  <si>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</si>
  <si>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</si>
  <si>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</si>
  <si>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</si>
  <si>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</si>
  <si>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</si>
  <si>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</si>
  <si>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</si>
  <si>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</si>
  <si>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</si>
  <si>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</si>
  <si>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</si>
  <si>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</si>
  <si>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</si>
  <si>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</si>
  <si>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</si>
  <si>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</si>
  <si>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</si>
  <si>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</si>
  <si>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</si>
  <si>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</si>
  <si>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</si>
  <si>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</si>
  <si>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</si>
  <si>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</si>
  <si>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</si>
  <si>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</si>
  <si>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</si>
  <si>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</si>
  <si>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</si>
  <si>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</si>
  <si>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</si>
  <si>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</si>
  <si>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</si>
  <si>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</si>
  <si>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</si>
  <si>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</si>
  <si>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</si>
  <si>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</si>
  <si>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</si>
  <si>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</si>
  <si>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</si>
  <si>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</si>
  <si>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</si>
  <si>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</si>
  <si>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</si>
  <si>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</si>
  <si>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</si>
  <si>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</si>
  <si>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</si>
  <si>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</si>
  <si>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</si>
  <si>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</si>
  <si>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</si>
  <si>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</si>
  <si>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</si>
  <si>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</si>
  <si>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</si>
  <si>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</si>
  <si>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</si>
  <si>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</si>
  <si>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</si>
  <si>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</si>
  <si>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</si>
  <si>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</si>
  <si>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</si>
  <si>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</si>
  <si>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</si>
  <si>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</si>
  <si>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</si>
  <si>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</si>
  <si>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</si>
  <si>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</si>
  <si>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</si>
  <si>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</si>
  <si>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</si>
  <si>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</si>
  <si>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</si>
  <si>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</si>
  <si>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</si>
  <si>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</si>
  <si>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</si>
  <si>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</si>
  <si>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</si>
  <si>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</si>
  <si>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</si>
  <si>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</si>
  <si>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</si>
  <si>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</si>
  <si>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</si>
  <si>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</si>
  <si>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</si>
  <si>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</si>
  <si>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</si>
  <si>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</si>
  <si>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</si>
  <si>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</si>
  <si>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</si>
  <si>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</si>
  <si>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</si>
  <si>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</si>
  <si>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</si>
  <si>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</si>
  <si>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</si>
  <si>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</si>
  <si>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</si>
  <si>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</si>
  <si>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</si>
  <si>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</si>
  <si>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</si>
  <si>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</si>
  <si>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</si>
  <si>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</si>
  <si>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</si>
  <si>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</si>
  <si>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</si>
  <si>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</si>
  <si>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</si>
  <si>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</si>
  <si>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</si>
  <si>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</si>
  <si>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</si>
  <si>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</si>
  <si>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</si>
  <si>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</si>
  <si>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</si>
  <si>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</si>
  <si>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</si>
  <si>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</si>
  <si>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</si>
  <si>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</si>
  <si>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</si>
  <si>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</si>
  <si>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</si>
  <si>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</si>
  <si>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</si>
  <si>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</si>
  <si>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</si>
  <si>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</si>
  <si>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</si>
  <si>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</si>
  <si>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</si>
  <si>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</si>
  <si>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</si>
  <si>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</si>
  <si>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</si>
  <si>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</si>
  <si>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</si>
  <si>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</si>
  <si>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</si>
  <si>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</si>
  <si>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</si>
  <si>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</si>
  <si>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</si>
  <si>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</si>
  <si>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</si>
  <si>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</si>
  <si>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</si>
  <si>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</si>
  <si>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</si>
  <si>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</si>
  <si>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</si>
  <si>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</si>
  <si>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</si>
  <si>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</si>
  <si>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</si>
  <si>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</si>
  <si>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</si>
  <si>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</si>
  <si>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</si>
  <si>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</si>
  <si>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</si>
  <si>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</si>
  <si>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</si>
  <si>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</si>
  <si>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</si>
  <si>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</si>
  <si>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</si>
  <si>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</si>
  <si>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</si>
  <si>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</si>
  <si>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</si>
  <si>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</si>
  <si>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</si>
  <si>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</si>
  <si>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</si>
  <si>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</si>
  <si>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</si>
  <si>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</si>
  <si>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</si>
  <si>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</si>
  <si>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</si>
  <si>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</si>
  <si>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</si>
  <si>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</si>
  <si>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</si>
  <si>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</si>
  <si>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</si>
  <si>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</si>
  <si>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</si>
  <si>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</si>
  <si>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</si>
  <si>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</si>
  <si>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</si>
  <si>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</si>
  <si>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</si>
  <si>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</si>
  <si>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</si>
  <si>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</si>
  <si>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</si>
  <si>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</si>
  <si>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</si>
  <si>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</si>
  <si>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</si>
  <si>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</si>
  <si>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</si>
  <si>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</si>
  <si>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</si>
  <si>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</si>
  <si>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</si>
  <si>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</si>
  <si>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</si>
  <si>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</si>
  <si>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</si>
  <si>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</si>
  <si>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</si>
  <si>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</si>
  <si>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</si>
  <si>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</si>
  <si>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</si>
  <si>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</si>
  <si>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</si>
  <si>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</si>
  <si>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</si>
  <si>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</si>
  <si>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</si>
  <si>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</si>
  <si>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</si>
  <si>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</si>
  <si>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</si>
  <si>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</si>
  <si>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</si>
  <si>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</si>
  <si>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</si>
  <si>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</si>
  <si>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</si>
  <si>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</si>
  <si>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</si>
  <si>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</si>
  <si>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</si>
  <si>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</si>
  <si>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</si>
  <si>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</si>
  <si>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</si>
  <si>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</si>
  <si>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</si>
  <si>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</si>
  <si>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</si>
  <si>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</si>
  <si>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</si>
  <si>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</si>
  <si>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</si>
  <si>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</si>
  <si>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</si>
  <si>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</si>
  <si>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</si>
  <si>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</si>
  <si>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</si>
  <si>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</si>
  <si>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</si>
  <si>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</si>
  <si>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</si>
  <si>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</si>
  <si>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</si>
  <si>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</si>
  <si>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</si>
  <si>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</si>
  <si>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</si>
  <si>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</si>
  <si>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</si>
  <si>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</si>
  <si>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</si>
  <si>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</si>
  <si>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</si>
  <si>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</si>
  <si>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</si>
  <si>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</si>
  <si>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</si>
  <si>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</si>
  <si>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</si>
  <si>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</si>
  <si>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</si>
  <si>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</si>
  <si>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</si>
  <si>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</si>
  <si>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</si>
  <si>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</si>
  <si>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</si>
  <si>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</si>
  <si>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</si>
  <si>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</si>
  <si>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</si>
  <si>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</si>
  <si>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</si>
  <si>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</si>
  <si>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</si>
  <si>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</si>
  <si>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</si>
  <si>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</si>
  <si>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</si>
  <si>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</si>
  <si>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</si>
  <si>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</si>
  <si>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</si>
  <si>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</si>
  <si>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</si>
  <si>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</si>
  <si>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</si>
  <si>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</si>
  <si>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</si>
  <si>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</si>
  <si>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</si>
  <si>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</si>
  <si>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</si>
  <si>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</si>
  <si>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</si>
  <si>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</si>
  <si>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</si>
  <si>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</si>
  <si>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</si>
  <si>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</si>
  <si>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</si>
  <si>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</si>
  <si>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</si>
  <si>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</si>
  <si>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</si>
  <si>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</si>
  <si>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</si>
  <si>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</si>
  <si>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</si>
  <si>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</si>
  <si>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</si>
  <si>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</si>
  <si>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</si>
  <si>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</si>
  <si>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</si>
  <si>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</si>
  <si>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</si>
  <si>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</si>
  <si>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</si>
  <si>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</si>
  <si>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</si>
  <si>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</si>
  <si>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</si>
  <si>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</si>
  <si>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</si>
  <si>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</si>
  <si>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</si>
  <si>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</si>
  <si>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</si>
  <si>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</si>
  <si>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</si>
  <si>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</si>
  <si>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</si>
  <si>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</si>
  <si>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</si>
  <si>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</si>
  <si>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</si>
  <si>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</si>
  <si>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</si>
  <si>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</si>
  <si>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</si>
  <si>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</si>
  <si>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</si>
  <si>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</si>
  <si>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</si>
  <si>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</si>
  <si>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</si>
  <si>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</si>
  <si>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</si>
  <si>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</si>
  <si>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</si>
  <si>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</si>
  <si>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</si>
  <si>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</si>
  <si>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</si>
  <si>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</si>
  <si>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</si>
  <si>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</si>
  <si>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</si>
  <si>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</si>
  <si>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</si>
  <si>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</si>
  <si>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</si>
  <si>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</si>
  <si>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</si>
  <si>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</si>
  <si>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</si>
  <si>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</si>
  <si>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</si>
  <si>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</si>
  <si>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</si>
  <si>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</si>
  <si>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</si>
  <si>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</si>
  <si>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</si>
  <si>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</si>
  <si>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</si>
  <si>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</si>
  <si>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</si>
  <si>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</si>
  <si>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</si>
  <si>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</si>
  <si>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</si>
  <si>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</si>
  <si>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</si>
  <si>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</si>
  <si>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</si>
  <si>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</si>
  <si>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</si>
  <si>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</si>
  <si>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</si>
  <si>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</si>
  <si>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</si>
  <si>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</si>
  <si>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</si>
  <si>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</si>
  <si>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</si>
  <si>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</si>
  <si>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</si>
  <si>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</si>
  <si>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</si>
  <si>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</si>
  <si>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</si>
  <si>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</si>
  <si>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</si>
  <si>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</si>
  <si>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</si>
  <si>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</si>
  <si>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</si>
  <si>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</si>
  <si>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</si>
  <si>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</si>
  <si>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</si>
  <si>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</si>
  <si>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</si>
  <si>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</si>
  <si>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</si>
  <si>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</si>
  <si>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</si>
  <si>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</si>
  <si>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</si>
  <si>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</si>
  <si>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</si>
  <si>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</si>
  <si>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</si>
  <si>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</si>
  <si>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</si>
  <si>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</si>
  <si>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</si>
  <si>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</si>
  <si>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</si>
  <si>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</si>
  <si>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</si>
  <si>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</si>
  <si>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</si>
  <si>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</si>
  <si>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</si>
  <si>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</si>
  <si>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</si>
  <si>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</si>
  <si>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</si>
  <si>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</si>
  <si>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</si>
  <si>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</si>
  <si>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</si>
  <si>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</si>
  <si>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</si>
  <si>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</si>
  <si>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</si>
  <si>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</si>
  <si>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</si>
  <si>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</si>
  <si>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</si>
  <si>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</si>
  <si>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</si>
  <si>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</si>
  <si>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</si>
  <si>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</si>
  <si>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</si>
  <si>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</si>
  <si>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</si>
  <si>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</si>
  <si>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</si>
  <si>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</si>
  <si>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</si>
  <si>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</si>
  <si>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</si>
  <si>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</si>
  <si>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</si>
  <si>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</si>
  <si>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</si>
  <si>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</si>
  <si>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</si>
  <si>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</si>
  <si>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</si>
  <si>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</si>
  <si>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</si>
  <si>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</si>
  <si>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</si>
  <si>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</si>
  <si>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</si>
  <si>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</si>
  <si>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</si>
  <si>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</si>
  <si>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</si>
  <si>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</si>
  <si>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</si>
  <si>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</si>
  <si>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</si>
  <si>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</si>
  <si>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</si>
  <si>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</si>
  <si>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</si>
  <si>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</si>
  <si>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</si>
  <si>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</si>
  <si>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</si>
  <si>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</si>
  <si>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</si>
  <si>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</si>
  <si>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</si>
  <si>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</si>
  <si>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</si>
  <si>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</si>
  <si>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</si>
  <si>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</si>
  <si>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</si>
  <si>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</si>
  <si>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</si>
  <si>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</si>
  <si>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</si>
  <si>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</si>
  <si>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</si>
  <si>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</si>
  <si>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</si>
  <si>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</si>
  <si>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</si>
  <si>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</si>
  <si>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</si>
  <si>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</si>
  <si>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</si>
  <si>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</si>
  <si>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</si>
  <si>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</si>
  <si>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</si>
  <si>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</si>
  <si>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</si>
  <si>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</si>
  <si>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</si>
  <si>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</si>
  <si>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</si>
  <si>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</si>
  <si>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</si>
  <si>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</si>
  <si>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</si>
  <si>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</si>
  <si>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</si>
  <si>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</si>
  <si>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</si>
  <si>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</si>
  <si>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</si>
  <si>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</si>
  <si>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</si>
  <si>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</si>
  <si>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</si>
  <si>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</si>
  <si>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</si>
  <si>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</si>
  <si>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</si>
  <si>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</si>
  <si>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</si>
  <si>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</si>
  <si>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</si>
  <si>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</si>
  <si>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</si>
  <si>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</si>
  <si>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</si>
  <si>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</si>
  <si>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</si>
  <si>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</si>
  <si>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</si>
  <si>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</si>
  <si>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</si>
  <si>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</si>
  <si>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</si>
  <si>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</si>
  <si>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</si>
  <si>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</si>
  <si>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</si>
  <si>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</si>
  <si>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</si>
  <si>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</si>
  <si>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</si>
  <si>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</si>
  <si>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</si>
  <si>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</si>
  <si>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</si>
  <si>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</si>
  <si>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</si>
  <si>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</si>
  <si>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</si>
  <si>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</si>
  <si>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</si>
  <si>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</si>
  <si>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</si>
  <si>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</si>
  <si>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</si>
  <si>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</si>
  <si>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</si>
  <si>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</si>
  <si>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</si>
  <si>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</si>
  <si>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</si>
  <si>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</si>
  <si>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</si>
  <si>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</si>
  <si>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</si>
  <si>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</si>
  <si>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</si>
  <si>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</si>
  <si>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</si>
  <si>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</si>
  <si>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</si>
  <si>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</si>
  <si>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</si>
  <si>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</si>
  <si>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</si>
  <si>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</si>
  <si>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</si>
  <si>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</si>
  <si>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</si>
  <si>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</si>
  <si>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</si>
  <si>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</si>
  <si>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</si>
  <si>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</si>
  <si>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</si>
  <si>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</si>
  <si>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</si>
  <si>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</si>
  <si>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</si>
  <si>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</si>
  <si>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</si>
  <si>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</si>
  <si>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</si>
  <si>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</si>
  <si>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</si>
  <si>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</si>
  <si>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</si>
  <si>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</si>
  <si>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</si>
  <si>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</si>
  <si>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</si>
  <si>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</si>
  <si>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</si>
  <si>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</si>
  <si>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</si>
  <si>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</si>
  <si>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</si>
  <si>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</si>
  <si>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</si>
  <si>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</si>
  <si>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</si>
  <si>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</si>
  <si>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</si>
  <si>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</si>
  <si>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</si>
  <si>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</si>
  <si>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</si>
  <si>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</si>
  <si>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</si>
  <si>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</si>
  <si>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</si>
  <si>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</si>
  <si>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</si>
  <si>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</si>
  <si>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</si>
  <si>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</si>
  <si>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</si>
  <si>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</si>
  <si>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</si>
  <si>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</si>
  <si>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</si>
  <si>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</si>
  <si>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</si>
  <si>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</si>
  <si>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</si>
  <si>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</si>
  <si>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</si>
  <si>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</si>
  <si>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</si>
  <si>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</si>
  <si>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</si>
  <si>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</si>
  <si>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</si>
  <si>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</si>
  <si>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</si>
  <si>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</si>
  <si>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</si>
  <si>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</si>
  <si>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</si>
  <si>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</si>
  <si>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</si>
  <si>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</si>
  <si>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</si>
  <si>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</si>
  <si>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</si>
  <si>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</si>
  <si>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</si>
  <si>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</si>
  <si>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</si>
  <si>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</si>
  <si>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</si>
  <si>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</si>
  <si>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</si>
  <si>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</si>
  <si>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</si>
  <si>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</si>
  <si>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</si>
  <si>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</si>
  <si>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</si>
  <si>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</si>
  <si>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</si>
  <si>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</si>
  <si>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</si>
  <si>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</si>
  <si>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</si>
  <si>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</si>
  <si>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</si>
  <si>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</si>
  <si>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</si>
  <si>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</si>
  <si>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</si>
  <si>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</si>
  <si>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</si>
  <si>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</si>
  <si>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</si>
  <si>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</si>
  <si>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</si>
  <si>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</si>
  <si>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</si>
  <si>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</si>
  <si>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</si>
  <si>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</si>
  <si>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</si>
  <si>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</si>
  <si>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</si>
  <si>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</si>
  <si>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</si>
  <si>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</si>
  <si>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</si>
  <si>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</si>
  <si>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</si>
  <si>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</si>
  <si>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</si>
  <si>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</si>
  <si>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</si>
  <si>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</si>
  <si>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</si>
  <si>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</si>
  <si>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</si>
  <si>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</si>
  <si>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</si>
  <si>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</si>
  <si>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</si>
  <si>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</si>
  <si>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</si>
  <si>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</si>
  <si>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</si>
  <si>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</si>
  <si>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</si>
  <si>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</si>
  <si>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</si>
  <si>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</si>
  <si>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</si>
  <si>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</si>
  <si>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</si>
  <si>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</si>
  <si>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</si>
  <si>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</si>
  <si>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</si>
  <si>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</si>
  <si>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</si>
  <si>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</si>
  <si>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</si>
  <si>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</si>
  <si>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</si>
  <si>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</si>
  <si>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</si>
  <si>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</si>
  <si>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</si>
  <si>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</si>
  <si>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</si>
  <si>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</si>
  <si>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</si>
  <si>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</si>
  <si>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</si>
  <si>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</si>
  <si>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</si>
  <si>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</si>
  <si>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</si>
  <si>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</si>
  <si>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</si>
  <si>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</si>
  <si>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</si>
  <si>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</si>
  <si>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</si>
  <si>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</si>
  <si>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</si>
  <si>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</si>
  <si>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</si>
  <si>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</si>
  <si>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</si>
  <si>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</si>
  <si>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</si>
  <si>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</si>
  <si>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</si>
  <si>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</si>
  <si>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</si>
  <si>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</si>
  <si>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</si>
  <si>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</si>
  <si>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</si>
  <si>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</si>
  <si>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</si>
  <si>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</si>
  <si>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</si>
  <si>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</si>
  <si>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</si>
  <si>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</si>
  <si>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</si>
  <si>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</si>
  <si>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</si>
  <si>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</si>
  <si>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</si>
  <si>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</si>
  <si>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</si>
  <si>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</si>
  <si>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</si>
  <si>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</si>
  <si>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</si>
  <si>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</si>
  <si>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</si>
  <si>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</si>
  <si>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</si>
  <si>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</si>
  <si>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</si>
  <si>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</si>
  <si>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</si>
  <si>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</si>
  <si>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</si>
  <si>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</si>
  <si>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</si>
  <si>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</si>
  <si>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</si>
  <si>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</si>
  <si>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</si>
  <si>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</si>
  <si>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</si>
  <si>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</si>
  <si>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</si>
  <si>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</si>
  <si>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</si>
  <si>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</si>
  <si>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</si>
  <si>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</si>
  <si>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</si>
  <si>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</si>
  <si>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</si>
  <si>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</si>
  <si>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</si>
  <si>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</si>
  <si>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</si>
  <si>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</si>
  <si>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</si>
  <si>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</si>
  <si>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</si>
  <si>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</si>
  <si>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</si>
  <si>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</si>
  <si>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</si>
  <si>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</si>
  <si>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</si>
  <si>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</si>
  <si>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</si>
  <si>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</si>
  <si>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</si>
  <si>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</si>
  <si>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</si>
  <si>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</si>
  <si>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</si>
  <si>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</si>
  <si>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</si>
  <si>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</si>
  <si>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</si>
  <si>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</si>
  <si>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</si>
  <si>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</si>
  <si>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</si>
  <si>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</si>
  <si>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</si>
  <si>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</si>
  <si>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</si>
  <si>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</si>
  <si>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</si>
  <si>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</si>
  <si>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</si>
  <si>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</si>
  <si>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</si>
  <si>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</si>
  <si>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</si>
  <si>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</si>
  <si>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</si>
  <si>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</si>
  <si>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</si>
  <si>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</si>
  <si>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</si>
  <si>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</si>
  <si>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</si>
  <si>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</si>
  <si>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</si>
  <si>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</si>
  <si>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</si>
  <si>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</si>
  <si>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</si>
  <si>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</si>
  <si>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</si>
  <si>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</si>
  <si>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</si>
  <si>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</si>
  <si>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</si>
  <si>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</si>
  <si>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</si>
  <si>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</si>
  <si>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</si>
  <si>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</si>
  <si>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</si>
  <si>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</si>
  <si>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</si>
  <si>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</si>
  <si>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</si>
  <si>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</si>
  <si>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</si>
  <si>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</si>
  <si>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</si>
  <si>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</si>
  <si>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</si>
  <si>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</si>
  <si>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</si>
  <si>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</si>
  <si>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</si>
  <si>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</si>
  <si>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</si>
  <si>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</si>
  <si>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</si>
  <si>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</si>
  <si>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</si>
  <si>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</si>
  <si>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</si>
  <si>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</si>
  <si>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</si>
  <si>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</si>
  <si>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</si>
  <si>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</si>
  <si>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</si>
  <si>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</si>
  <si>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</si>
  <si>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</si>
  <si>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</si>
  <si>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</si>
  <si>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</si>
  <si>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</si>
  <si>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</si>
  <si>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</si>
  <si>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</si>
  <si>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</si>
  <si>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</si>
  <si>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</si>
  <si>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</si>
  <si>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</si>
  <si>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</si>
  <si>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</si>
  <si>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</si>
  <si>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</si>
  <si>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</si>
  <si>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</si>
  <si>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</si>
  <si>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</si>
  <si>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</si>
  <si>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</si>
  <si>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</si>
  <si>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</si>
  <si>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</si>
  <si>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</si>
  <si>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</si>
  <si>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</si>
  <si>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</si>
  <si>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</si>
  <si>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</si>
  <si>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</si>
  <si>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</si>
  <si>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</si>
  <si>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</si>
  <si>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</si>
  <si>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</si>
  <si>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</si>
  <si>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</si>
  <si>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</si>
  <si>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</si>
  <si>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</si>
  <si>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</si>
  <si>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</si>
  <si>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</si>
  <si>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</si>
  <si>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</si>
  <si>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</si>
  <si>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</si>
  <si>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</si>
  <si>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</si>
  <si>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</si>
  <si>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</si>
  <si>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</si>
  <si>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</si>
  <si>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</si>
  <si>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</si>
  <si>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</si>
  <si>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</si>
  <si>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</si>
  <si>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</si>
  <si>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</si>
  <si>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</si>
  <si>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</si>
  <si>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</si>
  <si>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</si>
  <si>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</si>
  <si>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</si>
  <si>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</si>
  <si>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</si>
  <si>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</si>
  <si>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</si>
  <si>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</si>
  <si>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</si>
  <si>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</si>
  <si>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</si>
  <si>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</si>
  <si>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</si>
  <si>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</si>
  <si>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</si>
  <si>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</si>
  <si>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</si>
  <si>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</si>
  <si>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</si>
  <si>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</si>
  <si>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</si>
  <si>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</si>
  <si>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</si>
  <si>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</si>
  <si>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</si>
  <si>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</si>
  <si>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</si>
  <si>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</si>
  <si>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</si>
  <si>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</si>
  <si>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</si>
  <si>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</si>
  <si>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</si>
  <si>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</si>
  <si>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</si>
  <si>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</si>
  <si>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</si>
  <si>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</si>
  <si>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</si>
  <si>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</si>
  <si>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</si>
  <si>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</si>
  <si>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</si>
  <si>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</si>
  <si>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</si>
  <si>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</si>
  <si>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</si>
  <si>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</si>
  <si>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</si>
  <si>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</si>
  <si>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</si>
  <si>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</si>
  <si>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</si>
  <si>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</si>
  <si>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</si>
  <si>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</si>
  <si>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</si>
  <si>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</si>
  <si>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</si>
  <si>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</si>
  <si>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</si>
  <si>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</si>
  <si>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</si>
  <si>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</si>
  <si>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</si>
  <si>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</si>
  <si>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</si>
  <si>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</si>
  <si>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</si>
  <si>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</si>
  <si>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</si>
  <si>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</si>
  <si>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</si>
  <si>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</si>
  <si>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</si>
  <si>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</si>
  <si>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</si>
  <si>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</si>
  <si>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</si>
  <si>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</si>
  <si>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</si>
  <si>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</si>
  <si>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</si>
  <si>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</si>
  <si>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</si>
  <si>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</si>
  <si>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</si>
  <si>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</si>
  <si>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</si>
  <si>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</si>
  <si>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</si>
  <si>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</si>
  <si>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</si>
  <si>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</si>
  <si>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</si>
  <si>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</si>
  <si>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</si>
  <si>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</si>
  <si>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</si>
  <si>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</si>
  <si>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</si>
  <si>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</si>
  <si>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</si>
  <si>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</si>
  <si>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</si>
  <si>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</si>
  <si>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</si>
  <si>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</si>
  <si>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</si>
  <si>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</si>
  <si>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</si>
  <si>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</si>
  <si>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</si>
  <si>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</si>
  <si>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</si>
  <si>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</si>
  <si>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</si>
  <si>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</si>
  <si>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</si>
  <si>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</si>
  <si>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</si>
  <si>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</si>
  <si>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</si>
  <si>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</si>
  <si>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</si>
  <si>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</si>
  <si>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</si>
  <si>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</si>
  <si>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</si>
  <si>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</si>
  <si>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</si>
  <si>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</si>
  <si>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</si>
  <si>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</si>
  <si>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</si>
  <si>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</si>
  <si>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</si>
  <si>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</si>
  <si>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</si>
  <si>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</si>
  <si>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</si>
  <si>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</si>
  <si>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</si>
  <si>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</si>
  <si>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</si>
  <si>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</si>
  <si>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</si>
  <si>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</si>
  <si>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</si>
  <si>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</si>
  <si>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</si>
  <si>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</si>
  <si>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</si>
  <si>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</si>
  <si>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</si>
  <si>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</si>
  <si>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</si>
  <si>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</si>
  <si>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</si>
  <si>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</si>
  <si>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</si>
  <si>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</si>
  <si>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</si>
  <si>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</si>
  <si>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</si>
  <si>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</si>
  <si>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</si>
  <si>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</si>
  <si>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</si>
  <si>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</si>
  <si>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</si>
  <si>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</si>
  <si>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</si>
  <si>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</si>
  <si>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</si>
  <si>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</si>
  <si>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</si>
  <si>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</si>
  <si>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</si>
  <si>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</si>
  <si>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</si>
  <si>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</si>
  <si>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</si>
  <si>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</si>
  <si>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</si>
  <si>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</si>
  <si>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</si>
  <si>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</si>
  <si>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</si>
  <si>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</si>
  <si>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</si>
  <si>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</si>
  <si>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</si>
  <si>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</si>
  <si>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</si>
  <si>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</si>
  <si>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</si>
  <si>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</si>
  <si>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</si>
  <si>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</si>
  <si>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</si>
  <si>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</si>
  <si>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</si>
  <si>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</si>
  <si>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</si>
  <si>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</si>
  <si>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</si>
  <si>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</si>
  <si>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</si>
  <si>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</si>
  <si>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</si>
  <si>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</si>
  <si>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</si>
  <si>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</si>
  <si>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</si>
  <si>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</si>
  <si>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</si>
  <si>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</si>
  <si>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</si>
  <si>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</si>
  <si>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</si>
  <si>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</si>
  <si>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</si>
  <si>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</si>
  <si>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</si>
  <si>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</si>
  <si>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</si>
  <si>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</si>
  <si>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</si>
  <si>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</si>
  <si>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</si>
  <si>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</si>
  <si>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</si>
  <si>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</si>
  <si>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</si>
  <si>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</si>
  <si>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</si>
  <si>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</si>
  <si>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</si>
  <si>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</si>
  <si>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</si>
  <si>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</si>
  <si>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</si>
  <si>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</si>
  <si>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</si>
  <si>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</si>
  <si>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</si>
  <si>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</si>
  <si>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</si>
  <si>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</si>
  <si>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</si>
  <si>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</si>
  <si>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</si>
  <si>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</si>
  <si>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</si>
  <si>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</si>
  <si>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</si>
  <si>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</si>
  <si>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</si>
  <si>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</si>
  <si>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</si>
  <si>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</si>
  <si>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</si>
  <si>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</si>
  <si>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</si>
  <si>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</si>
  <si>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</si>
  <si>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</si>
  <si>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</si>
  <si>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</si>
  <si>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</si>
  <si>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</si>
  <si>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</si>
  <si>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</si>
  <si>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</si>
  <si>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</si>
  <si>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</si>
  <si>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</si>
  <si>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</si>
  <si>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</si>
  <si>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</si>
  <si>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</si>
  <si>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</si>
  <si>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</si>
  <si>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</si>
  <si>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</si>
  <si>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</si>
  <si>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</si>
  <si>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</si>
  <si>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</si>
  <si>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</si>
  <si>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</si>
  <si>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</si>
  <si>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</si>
  <si>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</si>
  <si>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</si>
  <si>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</si>
  <si>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</si>
  <si>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</si>
  <si>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</si>
  <si>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</si>
  <si>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</si>
  <si>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</si>
  <si>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</si>
  <si>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</si>
  <si>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</si>
  <si>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</si>
  <si>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</si>
  <si>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</si>
  <si>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</si>
  <si>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</si>
  <si>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</si>
  <si>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</si>
  <si>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</si>
  <si>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</si>
  <si>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</si>
  <si>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</si>
  <si>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</si>
  <si>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</si>
  <si>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</si>
  <si>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</si>
  <si>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</si>
  <si>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</si>
  <si>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</si>
  <si>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</si>
  <si>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</si>
  <si>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</si>
  <si>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</si>
  <si>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</si>
  <si>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</si>
  <si>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</si>
  <si>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</si>
  <si>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</si>
  <si>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</si>
  <si>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</si>
  <si>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</si>
  <si>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</si>
  <si>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</si>
  <si>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</si>
  <si>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</si>
  <si>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</si>
  <si>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</si>
  <si>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</si>
  <si>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</si>
  <si>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</si>
  <si>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</si>
  <si>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</si>
  <si>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</si>
  <si>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</si>
  <si>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</si>
  <si>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</si>
  <si>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</si>
  <si>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</si>
  <si>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</si>
  <si>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</si>
  <si>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</si>
  <si>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</si>
  <si>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</si>
  <si>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</si>
  <si>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</si>
  <si>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</si>
  <si>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</si>
  <si>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</si>
  <si>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</si>
  <si>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</si>
  <si>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</si>
  <si>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</si>
  <si>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</si>
  <si>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</si>
  <si>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</si>
  <si>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</si>
  <si>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</si>
  <si>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</si>
  <si>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</si>
  <si>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</si>
  <si>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</si>
  <si>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</si>
  <si>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</si>
  <si>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</si>
  <si>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</si>
  <si>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</si>
  <si>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</si>
  <si>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</si>
  <si>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</si>
  <si>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</si>
  <si>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</si>
  <si>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</si>
  <si>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</si>
  <si>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</si>
  <si>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</si>
  <si>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</si>
  <si>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</si>
  <si>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</si>
  <si>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</si>
  <si>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</si>
  <si>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</si>
  <si>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</si>
  <si>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</si>
  <si>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</si>
  <si>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</si>
  <si>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</si>
  <si>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</si>
  <si>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</si>
  <si>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</si>
  <si>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</si>
  <si>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</si>
  <si>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</si>
  <si>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</si>
  <si>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</si>
  <si>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</si>
  <si>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</si>
  <si>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</si>
  <si>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</si>
  <si>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</si>
  <si>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</si>
  <si>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</si>
  <si>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</si>
  <si>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</si>
  <si>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</si>
  <si>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</si>
  <si>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</si>
  <si>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</si>
  <si>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</si>
  <si>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</si>
  <si>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</si>
  <si>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</si>
  <si>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</si>
  <si>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</si>
  <si>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</si>
  <si>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</si>
  <si>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</si>
  <si>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</si>
  <si>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</si>
  <si>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</si>
  <si>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</si>
  <si>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</si>
  <si>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</si>
  <si>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</si>
  <si>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</si>
  <si>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</si>
  <si>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</si>
  <si>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</si>
  <si>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</si>
  <si>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</si>
  <si>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</si>
  <si>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</si>
  <si>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</si>
  <si>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</si>
  <si>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</si>
  <si>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</si>
  <si>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</si>
  <si>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</si>
  <si>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</si>
  <si>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</si>
  <si>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</si>
  <si>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</si>
  <si>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</si>
  <si>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</si>
  <si>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</si>
  <si>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</si>
  <si>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</si>
  <si>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</si>
  <si>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</si>
  <si>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</si>
  <si>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</si>
  <si>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</si>
  <si>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</si>
  <si>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</si>
  <si>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</si>
  <si>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</si>
  <si>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</si>
  <si>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</si>
  <si>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</si>
  <si>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</si>
  <si>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</si>
  <si>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</si>
  <si>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</si>
  <si>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</si>
  <si>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</si>
  <si>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</si>
  <si>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</si>
  <si>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</si>
  <si>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</si>
  <si>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</si>
  <si>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</si>
  <si>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</si>
  <si>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</si>
  <si>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</si>
  <si>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</si>
  <si>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</si>
  <si>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</si>
  <si>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</si>
  <si>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</si>
  <si>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</si>
  <si>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</si>
  <si>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</si>
  <si>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</si>
  <si>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</si>
  <si>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</si>
  <si>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</si>
  <si>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</si>
  <si>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</si>
  <si>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</si>
  <si>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</si>
  <si>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</si>
  <si>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</si>
  <si>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</si>
  <si>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</si>
  <si>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</si>
  <si>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</si>
  <si>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</si>
  <si>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</si>
  <si>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</si>
  <si>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</si>
  <si>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</si>
  <si>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</si>
  <si>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</si>
  <si>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</si>
  <si>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</si>
  <si>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</si>
  <si>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</si>
  <si>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</si>
  <si>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</si>
  <si>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</si>
  <si>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</si>
  <si>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</si>
  <si>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</si>
  <si>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</si>
  <si>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</si>
  <si>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</si>
  <si>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</si>
  <si>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</si>
  <si>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</si>
  <si>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</si>
  <si>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</si>
  <si>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</si>
  <si>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</si>
  <si>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</si>
  <si>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</si>
  <si>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</si>
  <si>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</si>
  <si>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</si>
  <si>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</si>
  <si>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</si>
  <si>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</si>
  <si>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</si>
  <si>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</si>
  <si>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</si>
  <si>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</si>
  <si>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</si>
  <si>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</si>
  <si>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</si>
  <si>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</si>
  <si>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</si>
  <si>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</si>
  <si>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</si>
  <si>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</si>
  <si>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</si>
  <si>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</si>
  <si>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</si>
  <si>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</si>
  <si>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</si>
  <si>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</si>
  <si>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</si>
  <si>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</si>
  <si>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</si>
  <si>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</si>
  <si>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</si>
  <si>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</si>
  <si>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</si>
  <si>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</si>
  <si>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</si>
  <si>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</si>
  <si>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</si>
  <si>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</si>
  <si>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</si>
  <si>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</si>
  <si>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</si>
  <si>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</si>
  <si>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</si>
  <si>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</si>
  <si>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</si>
  <si>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</si>
  <si>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</si>
  <si>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</si>
  <si>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</si>
  <si>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</si>
  <si>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</si>
  <si>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</si>
  <si>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</si>
  <si>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</si>
  <si>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</si>
  <si>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</si>
  <si>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</si>
  <si>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</si>
  <si>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</si>
  <si>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</si>
  <si>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</si>
  <si>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</si>
  <si>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</si>
  <si>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</si>
  <si>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</si>
  <si>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</si>
  <si>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</si>
  <si>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</si>
  <si>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</si>
  <si>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</si>
  <si>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</si>
  <si>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</si>
  <si>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</si>
  <si>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</si>
  <si>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</si>
  <si>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</si>
  <si>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</si>
  <si>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</si>
  <si>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</si>
  <si>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</si>
  <si>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</si>
  <si>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</si>
  <si>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</si>
  <si>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</si>
  <si>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</si>
  <si>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</si>
  <si>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</si>
  <si>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</si>
  <si>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</si>
  <si>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</si>
  <si>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</si>
  <si>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</si>
  <si>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</si>
  <si>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</si>
  <si>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</si>
  <si>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</si>
  <si>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</si>
  <si>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</si>
  <si>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</si>
  <si>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</si>
  <si>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</si>
  <si>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</si>
  <si>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</si>
  <si>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</si>
  <si>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</si>
  <si>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</si>
  <si>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</si>
  <si>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</si>
  <si>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</si>
  <si>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</si>
  <si>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</si>
  <si>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</si>
  <si>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</si>
  <si>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</si>
  <si>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</si>
  <si>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</si>
  <si>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</si>
  <si>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</si>
  <si>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</si>
  <si>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</si>
  <si>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</si>
  <si>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</si>
  <si>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</si>
  <si>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</si>
  <si>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</si>
  <si>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</si>
  <si>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</si>
  <si>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</si>
  <si>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</si>
  <si>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</si>
  <si>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</si>
  <si>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</si>
  <si>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</si>
  <si>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</si>
  <si>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</si>
  <si>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</si>
  <si>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</si>
  <si>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</si>
  <si>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</si>
  <si>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</si>
  <si>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</si>
  <si>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</si>
  <si>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</si>
  <si>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</si>
  <si>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</si>
  <si>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</si>
  <si>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</si>
  <si>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</si>
  <si>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</si>
  <si>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</si>
  <si>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</si>
  <si>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</si>
  <si>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</si>
  <si>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</si>
  <si>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</si>
  <si>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</si>
  <si>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</si>
  <si>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</si>
  <si>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</si>
  <si>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</si>
  <si>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</si>
  <si>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</si>
  <si>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</si>
  <si>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</si>
  <si>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</si>
  <si>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</si>
  <si>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</si>
  <si>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</si>
  <si>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</si>
  <si>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</si>
  <si>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</si>
  <si>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</si>
  <si>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</si>
  <si>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</si>
  <si>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</si>
  <si>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</si>
  <si>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</si>
  <si>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</si>
  <si>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</si>
  <si>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</si>
  <si>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</si>
  <si>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</si>
  <si>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</si>
  <si>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</si>
  <si>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</si>
  <si>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</si>
  <si>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</si>
  <si>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</si>
  <si>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</si>
  <si>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</si>
  <si>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</si>
  <si>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</si>
  <si>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</si>
  <si>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</si>
  <si>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</si>
  <si>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</si>
  <si>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</si>
  <si>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</si>
  <si>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</si>
  <si>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</si>
  <si>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</si>
  <si>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</si>
  <si>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</si>
  <si>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</si>
  <si>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</si>
  <si>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</si>
  <si>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</si>
  <si>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</si>
  <si>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</si>
  <si>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</si>
  <si>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</si>
  <si>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</si>
  <si>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</si>
  <si>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</si>
  <si>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</si>
  <si>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</si>
  <si>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</si>
  <si>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</si>
  <si>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</si>
  <si>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</si>
  <si>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</si>
  <si>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</si>
  <si>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</si>
  <si>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</si>
  <si>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</si>
  <si>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</si>
  <si>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</si>
  <si>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</si>
  <si>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</si>
  <si>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</si>
  <si>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</si>
  <si>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</si>
  <si>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</si>
  <si>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</si>
  <si>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</si>
  <si>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</si>
  <si>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</si>
  <si>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</si>
  <si>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</si>
  <si>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</si>
  <si>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</si>
  <si>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</si>
  <si>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</si>
  <si>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</si>
  <si>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</si>
  <si>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</si>
  <si>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</si>
  <si>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</si>
  <si>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</si>
  <si>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</si>
  <si>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</si>
  <si>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</si>
  <si>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</si>
  <si>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</si>
  <si>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</si>
  <si>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</si>
  <si>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</si>
  <si>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</si>
  <si>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</si>
  <si>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</si>
  <si>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</si>
  <si>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</si>
  <si>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</si>
  <si>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</si>
  <si>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</si>
  <si>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</si>
  <si>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</si>
  <si>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</si>
  <si>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</si>
  <si>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</si>
  <si>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</si>
  <si>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</si>
  <si>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</si>
  <si>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</si>
  <si>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</si>
  <si>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</si>
  <si>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</si>
  <si>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</si>
  <si>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</si>
  <si>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</si>
  <si>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</si>
  <si>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</si>
  <si>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</si>
  <si>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</si>
  <si>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</si>
  <si>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</si>
  <si>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</si>
  <si>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</si>
  <si>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</si>
  <si>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</si>
  <si>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</si>
  <si>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</si>
  <si>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</si>
  <si>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</si>
  <si>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</si>
  <si>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</si>
  <si>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</si>
  <si>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</si>
  <si>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</si>
  <si>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</si>
  <si>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</si>
  <si>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</si>
  <si>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</si>
  <si>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</si>
  <si>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</si>
  <si>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</si>
  <si>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</si>
  <si>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</si>
  <si>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</si>
  <si>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</si>
  <si>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</si>
  <si>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</si>
  <si>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</si>
  <si>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</si>
  <si>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</si>
  <si>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</si>
  <si>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</si>
  <si>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</si>
  <si>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</si>
  <si>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</si>
  <si>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</si>
  <si>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</si>
  <si>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</si>
  <si>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</si>
  <si>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</si>
  <si>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</si>
  <si>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</si>
  <si>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</si>
  <si>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</si>
  <si>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</si>
  <si>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</si>
  <si>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</si>
  <si>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</si>
  <si>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</si>
  <si>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</si>
  <si>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</si>
  <si>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</si>
  <si>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</si>
  <si>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</si>
  <si>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</si>
  <si>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</si>
  <si>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</si>
  <si>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</si>
  <si>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</si>
  <si>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</si>
  <si>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</si>
  <si>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</si>
  <si>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</si>
  <si>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</si>
  <si>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</si>
  <si>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</si>
  <si>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</si>
  <si>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</si>
  <si>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</si>
  <si>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</si>
  <si>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</si>
  <si>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</si>
  <si>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</si>
  <si>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</si>
  <si>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</si>
  <si>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</si>
  <si>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</si>
  <si>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</si>
  <si>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</si>
  <si>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</si>
  <si>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</si>
  <si>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</si>
  <si>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</si>
  <si>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</si>
  <si>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</si>
  <si>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</si>
  <si>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</si>
  <si>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</si>
  <si>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</si>
  <si>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</si>
  <si>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</si>
  <si>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</si>
  <si>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</si>
  <si>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</si>
  <si>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</si>
  <si>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</si>
  <si>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</si>
  <si>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</si>
  <si>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</si>
  <si>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</si>
  <si>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</si>
  <si>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</si>
  <si>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</si>
  <si>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</si>
  <si>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</si>
  <si>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</si>
  <si>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</si>
  <si>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</si>
  <si>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</si>
  <si>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</si>
  <si>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</si>
  <si>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</si>
  <si>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</si>
  <si>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</si>
  <si>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</si>
  <si>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</si>
  <si>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</si>
  <si>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</si>
  <si>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</si>
  <si>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</si>
  <si>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</si>
  <si>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</si>
  <si>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</si>
  <si>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</si>
  <si>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</si>
  <si>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</si>
  <si>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</si>
  <si>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</si>
  <si>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</si>
  <si>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</si>
  <si>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</si>
  <si>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</si>
  <si>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</si>
  <si>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</si>
  <si>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</si>
  <si>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</si>
  <si>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</si>
  <si>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</si>
  <si>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</si>
  <si>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</si>
  <si>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</si>
  <si>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</si>
  <si>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</si>
  <si>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</si>
  <si>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</si>
  <si>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</si>
  <si>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</si>
  <si>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</si>
  <si>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</si>
  <si>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</si>
  <si>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</si>
  <si>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</si>
  <si>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</si>
  <si>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</si>
  <si>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</si>
  <si>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</si>
  <si>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</si>
  <si>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</si>
  <si>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</si>
  <si>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</si>
  <si>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</si>
  <si>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</si>
  <si>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</si>
  <si>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</si>
  <si>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</si>
  <si>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</si>
  <si>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</si>
  <si>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</si>
  <si>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</si>
  <si>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</si>
  <si>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</si>
  <si>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</si>
  <si>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</si>
  <si>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</si>
  <si>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</si>
  <si>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</si>
  <si>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</si>
  <si>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</si>
  <si>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</si>
  <si>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</si>
  <si>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</si>
  <si>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</si>
  <si>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</si>
  <si>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</si>
  <si>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</si>
  <si>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</si>
  <si>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</si>
  <si>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</si>
  <si>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</si>
  <si>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</si>
  <si>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</si>
  <si>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</si>
  <si>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</si>
  <si>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</si>
  <si>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</si>
  <si>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</si>
  <si>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</si>
  <si>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</si>
  <si>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</si>
  <si>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</si>
  <si>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</si>
  <si>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</si>
  <si>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</si>
  <si>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</si>
  <si>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</si>
  <si>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</si>
  <si>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</si>
  <si>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</si>
  <si>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</si>
  <si>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</si>
  <si>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</si>
  <si>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</si>
  <si>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</si>
  <si>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</si>
  <si>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</si>
  <si>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</si>
  <si>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</si>
  <si>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</si>
  <si>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</si>
  <si>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</si>
  <si>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</si>
  <si>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</si>
  <si>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</si>
  <si>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</si>
  <si>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</si>
  <si>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</si>
  <si>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</si>
  <si>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</si>
  <si>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</si>
  <si>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</si>
  <si>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</si>
  <si>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</si>
  <si>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</si>
  <si>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</si>
  <si>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</si>
  <si>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</si>
  <si>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</si>
  <si>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</si>
  <si>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</si>
  <si>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</si>
  <si>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</si>
  <si>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</si>
  <si>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</si>
  <si>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</si>
  <si>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</si>
  <si>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</si>
  <si>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</si>
  <si>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</si>
  <si>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</si>
  <si>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</si>
  <si>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</si>
  <si>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</si>
  <si>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</si>
  <si>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</si>
  <si>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</si>
  <si>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</si>
  <si>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</si>
  <si>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</si>
  <si>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</si>
  <si>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</si>
  <si>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</si>
  <si>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</si>
  <si>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</si>
  <si>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</si>
  <si>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</si>
  <si>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</si>
  <si>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</si>
  <si>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</si>
  <si>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</si>
  <si>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</si>
  <si>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</si>
  <si>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</si>
  <si>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</si>
  <si>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</si>
  <si>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</si>
  <si>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</si>
  <si>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</si>
  <si>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</si>
  <si>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</si>
  <si>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</si>
  <si>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</si>
  <si>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</si>
  <si>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</si>
  <si>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</si>
  <si>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</si>
  <si>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</si>
  <si>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</si>
  <si>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</si>
  <si>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</si>
  <si>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</si>
  <si>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</si>
  <si>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</si>
  <si>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</si>
  <si>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</si>
  <si>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</si>
  <si>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</si>
  <si>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</si>
  <si>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</si>
  <si>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</si>
  <si>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</si>
  <si>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</si>
  <si>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</si>
  <si>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</si>
  <si>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</si>
  <si>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</si>
  <si>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</si>
  <si>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</si>
  <si>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</si>
  <si>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</si>
  <si>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</si>
  <si>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</si>
  <si>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</si>
  <si>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</si>
  <si>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</si>
  <si>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</si>
  <si>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</si>
  <si>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</si>
  <si>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</si>
  <si>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</si>
  <si>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</si>
  <si>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</si>
  <si>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</si>
  <si>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</si>
  <si>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</si>
  <si>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</si>
  <si>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</si>
  <si>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</si>
  <si>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</si>
  <si>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</si>
  <si>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</si>
  <si>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</si>
  <si>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</si>
  <si>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</si>
  <si>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</si>
  <si>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</si>
  <si>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</si>
  <si>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</si>
  <si>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</si>
  <si>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</si>
  <si>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</si>
  <si>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</si>
  <si>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</si>
  <si>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</si>
  <si>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</si>
  <si>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</si>
  <si>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</si>
  <si>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</si>
  <si>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</si>
  <si>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</si>
  <si>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</si>
  <si>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</si>
  <si>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</si>
  <si>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</si>
  <si>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</si>
  <si>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</si>
  <si>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</si>
  <si>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</si>
  <si>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</si>
  <si>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</si>
  <si>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</si>
  <si>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</si>
  <si>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</si>
  <si>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</si>
  <si>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</si>
  <si>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</si>
  <si>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</si>
  <si>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</si>
  <si>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</si>
  <si>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</si>
  <si>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</si>
  <si>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</si>
  <si>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</si>
  <si>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</si>
  <si>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</si>
  <si>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</si>
  <si>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</si>
  <si>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</si>
  <si>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</si>
  <si>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</si>
  <si>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</si>
  <si>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</si>
  <si>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</si>
  <si>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</si>
  <si>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</si>
  <si>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</si>
  <si>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</si>
  <si>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</si>
  <si>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</si>
  <si>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</si>
  <si>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</si>
  <si>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</si>
  <si>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</si>
  <si>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</si>
  <si>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</si>
  <si>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</si>
  <si>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</si>
  <si>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</si>
  <si>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</si>
  <si>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</si>
  <si>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</si>
  <si>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</si>
  <si>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</si>
  <si>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</si>
  <si>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</si>
  <si>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</si>
  <si>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</si>
  <si>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</si>
  <si>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</si>
  <si>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</si>
  <si>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</si>
  <si>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</si>
  <si>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</si>
  <si>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</si>
  <si>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</si>
  <si>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</si>
  <si>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</si>
  <si>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</si>
  <si>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</si>
  <si>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</si>
  <si>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</si>
  <si>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</si>
  <si>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</si>
  <si>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</si>
  <si>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</si>
  <si>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</si>
  <si>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</si>
  <si>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</si>
  <si>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</si>
  <si>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</si>
  <si>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</si>
  <si>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</si>
  <si>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</si>
  <si>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</si>
  <si>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</si>
  <si>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</si>
  <si>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</si>
  <si>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</si>
  <si>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</si>
  <si>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</si>
  <si>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</si>
  <si>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</si>
  <si>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</si>
  <si>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</si>
  <si>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</si>
  <si>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</si>
  <si>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</si>
  <si>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</si>
  <si>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</si>
  <si>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</si>
  <si>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</si>
  <si>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</si>
  <si>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</si>
  <si>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</si>
  <si>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</si>
  <si>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</si>
  <si>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</si>
  <si>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</si>
  <si>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</si>
  <si>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</si>
  <si>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</si>
  <si>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</si>
  <si>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</si>
  <si>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</si>
  <si>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</si>
  <si>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</si>
  <si>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</si>
  <si>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</si>
  <si>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</si>
  <si>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</si>
  <si>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</si>
  <si>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</si>
  <si>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</si>
  <si>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</si>
  <si>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</si>
  <si>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</si>
  <si>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</si>
  <si>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</si>
  <si>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</si>
  <si>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</si>
  <si>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</si>
  <si>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</si>
  <si>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</si>
  <si>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</si>
  <si>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</si>
  <si>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</si>
  <si>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</si>
  <si>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</si>
  <si>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</si>
  <si>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</si>
  <si>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</si>
  <si>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</si>
  <si>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</si>
  <si>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</si>
  <si>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</si>
  <si>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</si>
  <si>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</si>
  <si>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</si>
  <si>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</si>
  <si>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</si>
  <si>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</si>
  <si>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</si>
  <si>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</si>
  <si>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</si>
  <si>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</si>
  <si>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</si>
  <si>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</si>
  <si>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</si>
  <si>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</si>
  <si>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</si>
  <si>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</si>
  <si>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</si>
  <si>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</si>
  <si>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</si>
  <si>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</si>
  <si>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</si>
  <si>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</si>
  <si>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</si>
  <si>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</si>
  <si>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</si>
  <si>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</si>
  <si>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</si>
  <si>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</si>
  <si>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</si>
  <si>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</si>
  <si>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</si>
  <si>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</si>
  <si>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</si>
  <si>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</si>
  <si>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</si>
  <si>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</si>
  <si>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</si>
  <si>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</si>
  <si>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</si>
  <si>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</si>
  <si>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</si>
  <si>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</si>
  <si>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</si>
  <si>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</si>
  <si>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</si>
  <si>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</si>
  <si>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</si>
  <si>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</si>
  <si>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</si>
  <si>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</si>
  <si>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</si>
  <si>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</si>
  <si>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</si>
  <si>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</si>
  <si>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</si>
  <si>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</si>
  <si>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</si>
  <si>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</si>
  <si>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</si>
  <si>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</si>
  <si>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</si>
  <si>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</si>
  <si>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</si>
  <si>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</si>
  <si>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</si>
  <si>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</si>
  <si>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</si>
  <si>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</si>
  <si>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</si>
  <si>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</si>
  <si>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</si>
  <si>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</si>
  <si>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</si>
  <si>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</si>
  <si>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</si>
  <si>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</si>
  <si>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</si>
  <si>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</si>
  <si>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</si>
  <si>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</si>
  <si>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</si>
  <si>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</si>
  <si>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</si>
  <si>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</si>
  <si>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</si>
  <si>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</si>
  <si>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</si>
  <si>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</si>
  <si>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</si>
  <si>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</si>
  <si>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</si>
  <si>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</si>
  <si>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</si>
  <si>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</si>
  <si>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</si>
  <si>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</si>
  <si>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</si>
  <si>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</si>
  <si>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</si>
  <si>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</si>
  <si>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</si>
  <si>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</si>
  <si>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</si>
  <si>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</si>
  <si>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</si>
  <si>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</si>
  <si>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</si>
  <si>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</si>
  <si>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</si>
  <si>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</si>
  <si>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</si>
  <si>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</si>
  <si>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</si>
  <si>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</si>
  <si>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</si>
  <si>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</si>
  <si>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</si>
  <si>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</si>
  <si>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</si>
  <si>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</si>
  <si>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</si>
  <si>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</si>
  <si>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</si>
  <si>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</si>
  <si>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</si>
  <si>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</si>
  <si>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</si>
  <si>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</si>
  <si>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</si>
  <si>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</si>
  <si>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</si>
  <si>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</si>
  <si>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</si>
  <si>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</si>
  <si>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</si>
  <si>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</si>
  <si>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</si>
  <si>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</si>
  <si>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</si>
  <si>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</si>
  <si>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</si>
  <si>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</si>
  <si>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</si>
  <si>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</si>
  <si>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</si>
  <si>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</si>
  <si>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</si>
  <si>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</si>
  <si>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</si>
  <si>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</si>
  <si>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</si>
  <si>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</si>
  <si>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</si>
  <si>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</si>
  <si>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</si>
  <si>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</si>
  <si>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</si>
  <si>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</si>
  <si>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</si>
  <si>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</si>
  <si>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</si>
  <si>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</si>
  <si>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</si>
  <si>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</si>
  <si>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</si>
  <si>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</si>
  <si>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</si>
  <si>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</si>
  <si>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</si>
  <si>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</si>
  <si>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</si>
  <si>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</si>
  <si>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</si>
  <si>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</si>
  <si>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</si>
  <si>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</si>
  <si>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</si>
  <si>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</si>
  <si>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</si>
  <si>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</si>
  <si>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</si>
  <si>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</si>
  <si>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</si>
  <si>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</si>
  <si>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</si>
  <si>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</si>
  <si>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</si>
  <si>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</si>
  <si>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</si>
  <si>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</si>
  <si>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</si>
  <si>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</si>
  <si>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</si>
  <si>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</si>
  <si>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</si>
  <si>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</si>
  <si>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</si>
  <si>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</si>
  <si>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</si>
  <si>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</si>
  <si>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</si>
  <si>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</si>
  <si>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</si>
  <si>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</si>
  <si>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</si>
  <si>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</si>
  <si>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</si>
  <si>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</si>
  <si>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</si>
  <si>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</si>
  <si>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</si>
  <si>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</si>
  <si>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</si>
  <si>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</si>
  <si>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</si>
  <si>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</si>
  <si>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</si>
  <si>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</si>
  <si>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</si>
  <si>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</si>
  <si>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</si>
  <si>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</si>
  <si>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</si>
  <si>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</si>
  <si>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</si>
  <si>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</si>
  <si>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</si>
  <si>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</si>
  <si>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</si>
  <si>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</si>
  <si>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</si>
  <si>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</si>
  <si>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</si>
  <si>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</si>
  <si>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</si>
  <si>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</si>
  <si>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</si>
  <si>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</si>
  <si>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</si>
  <si>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</si>
  <si>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</si>
  <si>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</si>
  <si>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</si>
  <si>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</si>
  <si>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</si>
  <si>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</si>
  <si>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</si>
  <si>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</si>
  <si>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</si>
  <si>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</si>
  <si>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</si>
  <si>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</si>
  <si>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</si>
  <si>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</si>
  <si>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</si>
  <si>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</si>
  <si>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</si>
  <si>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</si>
  <si>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</si>
  <si>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</si>
  <si>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</si>
  <si>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</si>
  <si>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</si>
  <si>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</si>
  <si>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</si>
  <si>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</si>
  <si>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</si>
  <si>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</si>
  <si>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</si>
  <si>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</si>
  <si>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</si>
  <si>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</si>
  <si>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</si>
  <si>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</si>
  <si>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</si>
  <si>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</si>
  <si>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</si>
  <si>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</si>
  <si>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</si>
  <si>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</si>
  <si>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</si>
  <si>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</si>
  <si>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</si>
  <si>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</si>
  <si>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</si>
  <si>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</si>
  <si>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</si>
  <si>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</si>
  <si>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</si>
  <si>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</si>
  <si>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</si>
  <si>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</si>
  <si>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</si>
  <si>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</si>
  <si>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</si>
  <si>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</si>
  <si>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</si>
  <si>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</si>
  <si>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</si>
  <si>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</si>
  <si>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</si>
  <si>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</si>
  <si>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</si>
  <si>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</si>
  <si>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</si>
  <si>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</si>
  <si>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</si>
  <si>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</si>
  <si>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</si>
  <si>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</si>
  <si>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</si>
  <si>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</si>
  <si>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</si>
  <si>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</si>
  <si>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</si>
  <si>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</si>
  <si>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</si>
  <si>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</si>
  <si>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</si>
  <si>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</si>
  <si>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</si>
  <si>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</si>
  <si>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</si>
  <si>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</si>
  <si>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</si>
  <si>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</si>
  <si>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</si>
  <si>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</si>
  <si>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</si>
  <si>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</si>
  <si>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</si>
  <si>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</si>
  <si>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</si>
  <si>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</si>
  <si>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</si>
  <si>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</si>
  <si>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</si>
  <si>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</si>
  <si>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</si>
  <si>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</si>
  <si>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</si>
  <si>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</si>
  <si>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</si>
  <si>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</si>
  <si>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</si>
  <si>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</si>
  <si>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</si>
  <si>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</si>
  <si>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</si>
  <si>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</si>
  <si>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</si>
  <si>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</si>
  <si>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</si>
  <si>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</si>
  <si>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</si>
  <si>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</si>
  <si>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</si>
  <si>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</si>
  <si>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</si>
  <si>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</si>
  <si>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</si>
  <si>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</si>
  <si>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</si>
  <si>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</si>
  <si>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</si>
  <si>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</si>
  <si>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</si>
  <si>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</si>
  <si>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</si>
  <si>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</si>
  <si>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</si>
  <si>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</si>
  <si>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</si>
  <si>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</si>
  <si>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</si>
  <si>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</si>
  <si>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</si>
  <si>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</si>
  <si>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</si>
  <si>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</si>
  <si>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</si>
  <si>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</si>
  <si>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</si>
  <si>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</si>
  <si>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</si>
  <si>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</si>
  <si>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</si>
  <si>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</si>
  <si>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</si>
  <si>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</si>
  <si>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</si>
  <si>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</si>
  <si>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</si>
  <si>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</si>
  <si>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</si>
  <si>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</si>
  <si>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</si>
  <si>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</si>
  <si>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</si>
  <si>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</si>
  <si>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</si>
  <si>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</si>
  <si>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</si>
  <si>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</si>
  <si>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</si>
  <si>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</si>
  <si>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</si>
  <si>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</si>
  <si>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</si>
  <si>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</si>
  <si>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</si>
  <si>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</si>
  <si>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</si>
  <si>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</si>
  <si>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</si>
  <si>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</si>
  <si>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</si>
  <si>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</si>
  <si>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</si>
  <si>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</si>
  <si>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</si>
  <si>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</si>
  <si>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</si>
  <si>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</si>
  <si>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</si>
  <si>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</si>
  <si>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</si>
  <si>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</si>
  <si>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</si>
  <si>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</si>
  <si>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</si>
  <si>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</si>
  <si>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</si>
  <si>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</si>
  <si>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</si>
  <si>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</si>
  <si>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</si>
  <si>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</si>
  <si>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</si>
  <si>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</si>
  <si>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</si>
  <si>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</si>
  <si>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</si>
  <si>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</si>
  <si>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</si>
  <si>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</si>
  <si>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</si>
  <si>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</si>
  <si>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</si>
  <si>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</si>
  <si>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</si>
  <si>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</si>
  <si>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</si>
  <si>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</si>
  <si>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</si>
  <si>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</si>
  <si>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</si>
  <si>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</si>
  <si>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</si>
  <si>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</si>
  <si>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</si>
  <si>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</si>
  <si>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</si>
  <si>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</si>
  <si>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</si>
  <si>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</si>
  <si>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</si>
  <si>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</si>
  <si>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</si>
  <si>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</si>
  <si>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</si>
  <si>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</si>
  <si>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</si>
  <si>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</si>
  <si>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</si>
  <si>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</si>
  <si>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</si>
  <si>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</si>
  <si>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</si>
  <si>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</si>
  <si>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</si>
  <si>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</si>
  <si>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</si>
  <si>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</si>
  <si>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</si>
  <si>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</si>
  <si>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</si>
  <si>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</si>
  <si>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</si>
  <si>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</si>
  <si>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</si>
  <si>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</si>
  <si>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</si>
  <si>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</si>
  <si>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</si>
  <si>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</si>
  <si>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</si>
  <si>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</si>
  <si>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</si>
  <si>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</si>
  <si>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</si>
  <si>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</si>
  <si>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</si>
  <si>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</si>
  <si>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</si>
  <si>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</si>
  <si>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</si>
  <si>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</si>
  <si>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</si>
  <si>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</si>
  <si>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</si>
  <si>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</si>
  <si>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</si>
  <si>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</si>
  <si>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</si>
  <si>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</si>
  <si>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</si>
  <si>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</si>
  <si>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</si>
  <si>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</si>
  <si>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</si>
  <si>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</si>
  <si>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</si>
  <si>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</si>
  <si>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</si>
  <si>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</si>
  <si>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</si>
  <si>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</si>
  <si>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</si>
  <si>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</si>
  <si>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</si>
  <si>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</si>
  <si>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</si>
  <si>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</si>
  <si>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</si>
  <si>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</si>
  <si>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</si>
  <si>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</si>
  <si>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</si>
  <si>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</si>
  <si>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</si>
  <si>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</si>
  <si>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</si>
  <si>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</si>
  <si>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</si>
  <si>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</si>
  <si>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</si>
  <si>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</si>
  <si>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</si>
  <si>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</si>
  <si>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</si>
  <si>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</si>
  <si>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</si>
  <si>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</si>
  <si>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</si>
  <si>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</si>
  <si>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</si>
  <si>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</si>
  <si>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</si>
  <si>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</si>
  <si>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</si>
  <si>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</si>
  <si>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</si>
  <si>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</si>
  <si>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</si>
  <si>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</si>
  <si>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</si>
  <si>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</si>
  <si>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</si>
  <si>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</si>
  <si>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</si>
  <si>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</si>
  <si>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</si>
  <si>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</si>
  <si>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</si>
  <si>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</si>
  <si>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</si>
  <si>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</si>
  <si>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</si>
  <si>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</si>
  <si>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</si>
  <si>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</si>
  <si>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</si>
  <si>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</si>
  <si>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</si>
  <si>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</si>
  <si>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</si>
  <si>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</si>
  <si>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</si>
  <si>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</si>
  <si>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</si>
  <si>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</si>
  <si>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</si>
  <si>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</si>
  <si>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</si>
  <si>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</si>
  <si>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</si>
  <si>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</si>
  <si>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</si>
  <si>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</si>
  <si>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</si>
  <si>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</si>
  <si>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</si>
  <si>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</si>
  <si>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</si>
  <si>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</si>
  <si>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</si>
  <si>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</si>
  <si>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</si>
  <si>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</si>
  <si>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</si>
  <si>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</si>
  <si>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</si>
  <si>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</si>
  <si>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</si>
  <si>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</si>
  <si>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</si>
  <si>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</si>
  <si>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</si>
  <si>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</si>
  <si>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</si>
  <si>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</si>
  <si>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</si>
  <si>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</si>
  <si>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</si>
  <si>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</si>
  <si>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</si>
  <si>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</si>
  <si>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</si>
  <si>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</si>
  <si>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</si>
  <si>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</si>
  <si>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</si>
  <si>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</si>
  <si>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</si>
  <si>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</si>
  <si>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</si>
  <si>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</si>
  <si>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</si>
  <si>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</si>
  <si>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</si>
  <si>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</si>
  <si>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</si>
  <si>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</si>
  <si>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</si>
  <si>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</si>
  <si>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</si>
  <si>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</si>
  <si>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</si>
  <si>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</si>
  <si>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</si>
  <si>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</si>
  <si>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</si>
  <si>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</si>
  <si>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</si>
  <si>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</si>
  <si>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</si>
  <si>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</si>
  <si>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</si>
  <si>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</si>
  <si>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</si>
  <si>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</si>
  <si>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</si>
  <si>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</si>
  <si>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</si>
  <si>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</si>
  <si>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</si>
  <si>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</si>
  <si>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</si>
  <si>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</si>
  <si>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</si>
  <si>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</si>
  <si>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</si>
  <si>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</si>
  <si>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</si>
  <si>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</si>
  <si>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</si>
  <si>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</si>
  <si>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</si>
  <si>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</si>
  <si>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</si>
  <si>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</si>
  <si>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</si>
  <si>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</si>
  <si>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</si>
  <si>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</si>
  <si>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</si>
  <si>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</si>
  <si>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</si>
  <si>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</si>
  <si>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</si>
  <si>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</si>
  <si>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</si>
  <si>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</si>
  <si>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</si>
  <si>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</si>
  <si>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</si>
  <si>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</si>
  <si>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</si>
  <si>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</si>
  <si>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</si>
  <si>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</si>
  <si>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</si>
  <si>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</si>
  <si>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</si>
  <si>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</si>
  <si>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</si>
  <si>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</si>
  <si>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</si>
  <si>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</si>
  <si>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</si>
  <si>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</si>
  <si>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</si>
  <si>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</si>
  <si>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</si>
  <si>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</si>
  <si>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</si>
  <si>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</si>
  <si>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</si>
  <si>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</si>
  <si>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</si>
  <si>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</si>
  <si>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</si>
  <si>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</si>
  <si>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</si>
  <si>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</si>
  <si>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</si>
  <si>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</si>
  <si>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</si>
  <si>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</si>
  <si>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</si>
  <si>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</si>
  <si>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</si>
  <si>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</si>
  <si>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</si>
  <si>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</si>
  <si>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</si>
  <si>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</si>
  <si>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</si>
  <si>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</si>
  <si>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</si>
  <si>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</si>
  <si>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</si>
  <si>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</si>
  <si>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</si>
  <si>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</si>
  <si>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</si>
  <si>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</si>
  <si>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</si>
  <si>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</si>
  <si>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</si>
  <si>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</si>
  <si>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</si>
  <si>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</si>
  <si>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</si>
  <si>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</si>
  <si>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</si>
  <si>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</si>
  <si>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</si>
  <si>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</si>
  <si>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</si>
  <si>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</si>
  <si>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</si>
  <si>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</si>
  <si>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</si>
  <si>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</si>
  <si>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</si>
  <si>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</si>
  <si>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</si>
  <si>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</si>
  <si>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</si>
  <si>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</si>
  <si>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</si>
  <si>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</si>
  <si>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</si>
  <si>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</si>
  <si>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</si>
  <si>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</si>
  <si>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</si>
  <si>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</si>
  <si>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</si>
  <si>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</si>
  <si>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</si>
  <si>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</si>
  <si>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</si>
  <si>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</si>
  <si>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</si>
  <si>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</si>
  <si>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</si>
  <si>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</si>
  <si>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</si>
  <si>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</si>
  <si>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</si>
  <si>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</si>
  <si>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</si>
  <si>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</si>
  <si>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</si>
  <si>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</si>
  <si>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</si>
  <si>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</si>
  <si>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</si>
  <si>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</si>
  <si>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</si>
  <si>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</si>
  <si>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</si>
  <si>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</si>
  <si>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</si>
  <si>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</si>
  <si>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</si>
  <si>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</si>
  <si>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</si>
  <si>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</si>
  <si>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</si>
  <si>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</si>
  <si>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</si>
  <si>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</si>
  <si>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</si>
  <si>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</si>
  <si>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</si>
  <si>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</si>
  <si>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</si>
  <si>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</si>
  <si>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</si>
  <si>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</si>
  <si>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</si>
  <si>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</si>
  <si>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</si>
  <si>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</si>
  <si>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</si>
  <si>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</si>
  <si>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</si>
  <si>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</si>
  <si>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</si>
  <si>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</si>
  <si>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</si>
  <si>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</si>
  <si>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</si>
  <si>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</si>
  <si>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</si>
  <si>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</si>
  <si>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</si>
  <si>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</si>
  <si>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</si>
  <si>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</si>
  <si>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</si>
  <si>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</si>
  <si>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</si>
  <si>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</si>
  <si>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</si>
  <si>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</si>
  <si>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</si>
  <si>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</si>
  <si>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</si>
  <si>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</si>
  <si>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</si>
  <si>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</si>
  <si>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</si>
  <si>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</si>
  <si>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</si>
  <si>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</si>
  <si>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</si>
  <si>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</si>
  <si>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</si>
  <si>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</si>
  <si>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</si>
  <si>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</si>
  <si>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</si>
  <si>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</si>
  <si>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</si>
  <si>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</si>
  <si>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</si>
  <si>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</si>
  <si>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</si>
  <si>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</si>
  <si>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</si>
  <si>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</si>
  <si>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</si>
  <si>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</si>
  <si>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</si>
  <si>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</si>
  <si>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</si>
  <si>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</si>
  <si>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</si>
  <si>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</si>
  <si>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</si>
  <si>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</si>
  <si>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</si>
  <si>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</si>
  <si>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</si>
  <si>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</si>
  <si>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</si>
  <si>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</si>
  <si>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</si>
  <si>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</si>
  <si>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</si>
  <si>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</si>
  <si>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</si>
  <si>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</si>
  <si>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</si>
  <si>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</si>
  <si>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</si>
  <si>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</si>
  <si>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</si>
  <si>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</si>
  <si>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</si>
  <si>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</si>
  <si>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</si>
  <si>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</si>
  <si>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</si>
  <si>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</si>
  <si>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</si>
  <si>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</si>
  <si>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</si>
  <si>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</si>
  <si>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</si>
  <si>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</si>
  <si>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</si>
  <si>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</si>
  <si>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</si>
  <si>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</si>
  <si>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</si>
  <si>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</si>
  <si>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</si>
  <si>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</si>
  <si>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</si>
  <si>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</si>
  <si>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</si>
  <si>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</si>
  <si>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</si>
  <si>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</si>
  <si>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</si>
  <si>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</si>
  <si>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</si>
  <si>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</si>
  <si>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</si>
  <si>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</si>
  <si>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</si>
  <si>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</si>
  <si>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</si>
  <si>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</si>
  <si>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</si>
  <si>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</si>
  <si>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</si>
  <si>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</si>
  <si>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</si>
  <si>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</si>
  <si>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</si>
  <si>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</si>
  <si>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</si>
  <si>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</si>
  <si>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</si>
  <si>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</si>
  <si>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</si>
  <si>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</si>
  <si>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</si>
  <si>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</si>
  <si>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</si>
  <si>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</si>
  <si>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</si>
  <si>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</si>
  <si>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</si>
  <si>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</si>
  <si>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</si>
  <si>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</si>
  <si>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</si>
  <si>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</si>
  <si>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</si>
  <si>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</si>
  <si>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</si>
  <si>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</si>
  <si>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</si>
  <si>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</si>
  <si>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</si>
  <si>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</si>
  <si>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</si>
  <si>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</si>
  <si>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</si>
  <si>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</si>
  <si>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</si>
  <si>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</si>
  <si>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</si>
  <si>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</si>
  <si>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</si>
  <si>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</si>
  <si>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</si>
  <si>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</si>
  <si>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</si>
  <si>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</si>
  <si>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</si>
  <si>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</si>
  <si>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</si>
  <si>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</si>
  <si>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</si>
  <si>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</si>
  <si>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</si>
  <si>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</si>
  <si>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</si>
  <si>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</si>
  <si>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</si>
  <si>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</si>
  <si>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</si>
  <si>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</si>
  <si>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</si>
  <si>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</si>
  <si>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</si>
  <si>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</si>
  <si>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</si>
  <si>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</si>
  <si>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</si>
  <si>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</si>
  <si>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</si>
  <si>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</si>
  <si>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</si>
  <si>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</si>
  <si>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</si>
  <si>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</si>
  <si>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</si>
  <si>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</si>
  <si>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</si>
  <si>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</si>
  <si>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</si>
  <si>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</si>
  <si>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</si>
  <si>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</si>
  <si>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</si>
  <si>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</si>
  <si>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</si>
  <si>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</si>
  <si>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</si>
  <si>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</si>
  <si>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</si>
  <si>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</si>
  <si>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</si>
  <si>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</si>
  <si>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</si>
  <si>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</si>
  <si>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</si>
  <si>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</si>
  <si>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</si>
  <si>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</si>
  <si>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</si>
  <si>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</si>
  <si>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</si>
  <si>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</si>
  <si>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</si>
  <si>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</si>
  <si>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</si>
  <si>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</si>
  <si>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</si>
  <si>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</si>
  <si>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</si>
  <si>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</si>
  <si>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</si>
  <si>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</si>
  <si>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</si>
  <si>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</si>
  <si>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</si>
  <si>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</si>
  <si>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</si>
  <si>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</si>
  <si>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</si>
  <si>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</si>
  <si>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</si>
  <si>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</si>
  <si>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</si>
  <si>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</si>
  <si>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</si>
  <si>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</si>
  <si>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</si>
  <si>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</si>
  <si>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</si>
  <si>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</si>
  <si>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</si>
  <si>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</si>
  <si>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</si>
  <si>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</si>
  <si>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</si>
  <si>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</si>
  <si>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</si>
  <si>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</si>
  <si>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</si>
  <si>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</si>
  <si>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</si>
  <si>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</si>
  <si>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</si>
  <si>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</si>
  <si>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</si>
  <si>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</si>
  <si>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</si>
  <si>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</si>
  <si>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</si>
  <si>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</si>
  <si>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</si>
  <si>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</si>
  <si>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</si>
  <si>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</si>
  <si>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</si>
  <si>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</si>
  <si>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</si>
  <si>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</si>
  <si>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</si>
  <si>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</si>
  <si>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</si>
  <si>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</si>
  <si>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</si>
  <si>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</si>
  <si>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</si>
  <si>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</si>
  <si>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</si>
  <si>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</si>
  <si>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</si>
  <si>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</si>
  <si>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</si>
  <si>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</si>
  <si>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</si>
  <si>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</si>
  <si>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</si>
  <si>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</si>
  <si>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</si>
  <si>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</si>
  <si>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</si>
  <si>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</si>
  <si>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</si>
  <si>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</si>
  <si>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</si>
  <si>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</si>
  <si>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</si>
  <si>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</si>
  <si>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</si>
  <si>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</si>
  <si>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</si>
  <si>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</si>
  <si>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</si>
  <si>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</si>
  <si>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</si>
  <si>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</si>
  <si>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</si>
  <si>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</si>
  <si>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</si>
  <si>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</si>
  <si>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</si>
  <si>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</si>
  <si>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</si>
  <si>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</si>
  <si>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</si>
  <si>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</si>
  <si>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</si>
  <si>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</si>
  <si>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</si>
  <si>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</si>
  <si>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</si>
  <si>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</si>
  <si>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</si>
  <si>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</si>
  <si>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</si>
  <si>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</si>
  <si>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</si>
  <si>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</si>
  <si>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</si>
  <si>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</si>
  <si>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</si>
  <si>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</si>
  <si>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</si>
  <si>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</si>
  <si>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</si>
  <si>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</si>
  <si>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</si>
  <si>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</si>
  <si>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</si>
  <si>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</si>
  <si>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</si>
  <si>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</si>
  <si>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</si>
  <si>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</si>
  <si>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</si>
  <si>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</si>
  <si>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</si>
  <si>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</si>
  <si>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</si>
  <si>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</si>
  <si>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</si>
  <si>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</si>
  <si>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</si>
  <si>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</si>
  <si>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</si>
  <si>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</si>
  <si>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</si>
  <si>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</si>
  <si>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</si>
  <si>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</si>
  <si>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</si>
  <si>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</si>
  <si>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</si>
  <si>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</si>
  <si>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</si>
  <si>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</si>
  <si>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</si>
  <si>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</si>
  <si>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</si>
  <si>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</si>
  <si>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</si>
  <si>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</si>
  <si>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</si>
  <si>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</si>
  <si>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</si>
  <si>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</si>
  <si>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</si>
  <si>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</si>
  <si>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</si>
  <si>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</si>
  <si>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</si>
  <si>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</si>
  <si>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</si>
  <si>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</si>
  <si>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</si>
  <si>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</si>
  <si>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</si>
  <si>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</si>
  <si>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</si>
  <si>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</si>
  <si>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</si>
  <si>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</si>
  <si>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</si>
  <si>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</si>
  <si>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</si>
  <si>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</si>
  <si>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</si>
  <si>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</si>
  <si>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</si>
  <si>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</si>
  <si>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</si>
  <si>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</si>
  <si>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</si>
  <si>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</si>
  <si>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</si>
  <si>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</si>
  <si>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</si>
  <si>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</si>
  <si>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</si>
  <si>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</si>
  <si>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</si>
  <si>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</si>
  <si>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</si>
  <si>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</si>
  <si>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</si>
  <si>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</si>
  <si>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</si>
  <si>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</si>
  <si>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</si>
  <si>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</si>
  <si>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</si>
  <si>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</si>
  <si>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</si>
  <si>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</si>
  <si>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</si>
  <si>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</si>
  <si>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</si>
  <si>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</si>
  <si>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</si>
  <si>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</si>
  <si>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</si>
  <si>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</si>
  <si>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</si>
  <si>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</si>
  <si>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</si>
  <si>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</si>
  <si>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</si>
  <si>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</si>
  <si>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</si>
  <si>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</si>
  <si>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</si>
  <si>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</si>
  <si>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</si>
  <si>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</si>
  <si>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</si>
  <si>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</si>
  <si>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</si>
  <si>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</si>
  <si>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</si>
  <si>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</si>
  <si>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</si>
  <si>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</si>
  <si>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</si>
  <si>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</si>
  <si>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</si>
  <si>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</si>
  <si>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</si>
  <si>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</si>
  <si>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</si>
  <si>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</si>
  <si>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</si>
  <si>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</si>
  <si>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</si>
  <si>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</si>
  <si>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</si>
  <si>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</si>
  <si>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</si>
  <si>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</si>
  <si>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</si>
  <si>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</si>
  <si>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</si>
  <si>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</si>
  <si>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</si>
  <si>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</si>
  <si>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</si>
  <si>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</si>
  <si>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</si>
  <si>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</si>
  <si>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</si>
  <si>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</si>
  <si>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</si>
  <si>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</si>
  <si>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</si>
  <si>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</si>
  <si>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</si>
  <si>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</si>
  <si>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</si>
  <si>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</si>
  <si>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</si>
  <si>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</si>
  <si>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</si>
  <si>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</si>
  <si>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</si>
  <si>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</si>
  <si>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</si>
  <si>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</si>
  <si>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</si>
  <si>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</si>
  <si>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</si>
  <si>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</si>
  <si>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</si>
  <si>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</si>
  <si>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</si>
  <si>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</si>
  <si>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</si>
  <si>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</si>
  <si>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</si>
  <si>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</si>
  <si>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</si>
  <si>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</si>
  <si>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</si>
  <si>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</si>
  <si>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</si>
  <si>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</si>
  <si>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</si>
  <si>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</si>
  <si>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</si>
  <si>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</si>
  <si>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</si>
  <si>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</si>
  <si>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</si>
  <si>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</si>
  <si>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</si>
  <si>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</si>
  <si>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</si>
  <si>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</si>
  <si>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</si>
  <si>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</si>
  <si>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</si>
  <si>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</si>
  <si>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</si>
  <si>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</si>
  <si>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</si>
  <si>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</si>
  <si>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</si>
  <si>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</si>
  <si>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</si>
  <si>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</si>
  <si>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</si>
  <si>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</si>
  <si>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</si>
  <si>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</si>
  <si>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</si>
  <si>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</si>
  <si>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</si>
  <si>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</si>
  <si>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</si>
  <si>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</si>
  <si>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</si>
  <si>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</si>
  <si>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</si>
  <si>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</si>
  <si>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</si>
  <si>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</si>
  <si>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</si>
  <si>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</si>
  <si>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</si>
  <si>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</si>
  <si>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</si>
  <si>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</si>
  <si>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</si>
  <si>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</si>
  <si>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</si>
  <si>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</si>
  <si>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</si>
  <si>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</si>
  <si>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</si>
  <si>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</si>
  <si>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</si>
  <si>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</si>
  <si>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</si>
  <si>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</si>
  <si>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</si>
  <si>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</si>
  <si>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</si>
  <si>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</si>
  <si>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</si>
  <si>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</si>
  <si>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</si>
  <si>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</si>
  <si>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</si>
  <si>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</si>
  <si>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</si>
  <si>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</si>
  <si>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</si>
  <si>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</si>
  <si>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</si>
  <si>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</si>
  <si>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</si>
  <si>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</si>
  <si>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</si>
  <si>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</si>
  <si>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</si>
  <si>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</si>
  <si>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</si>
  <si>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</si>
  <si>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</si>
  <si>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</si>
  <si>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</si>
  <si>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</si>
  <si>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</si>
  <si>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</si>
  <si>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</si>
  <si>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</si>
  <si>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</si>
  <si>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</si>
  <si>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</si>
  <si>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</si>
  <si>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</si>
  <si>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</si>
  <si>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</si>
  <si>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</si>
  <si>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</si>
  <si>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</si>
  <si>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</si>
  <si>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</si>
  <si>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</si>
  <si>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</si>
  <si>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</si>
  <si>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</si>
  <si>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</si>
  <si>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</si>
  <si>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</si>
  <si>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</si>
  <si>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</si>
  <si>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</si>
  <si>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</si>
  <si>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</si>
  <si>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</si>
  <si>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</si>
  <si>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</si>
  <si>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</si>
  <si>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</si>
  <si>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</si>
  <si>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</si>
  <si>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</si>
  <si>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</si>
  <si>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</si>
  <si>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</si>
  <si>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</si>
  <si>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</si>
  <si>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</si>
  <si>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</si>
  <si>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</si>
  <si>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</si>
  <si>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</si>
  <si>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</si>
  <si>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</si>
  <si>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</si>
  <si>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</si>
  <si>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</si>
  <si>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</si>
  <si>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</si>
  <si>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</si>
  <si>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</si>
  <si>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</si>
  <si>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</si>
  <si>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</si>
  <si>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</si>
  <si>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</si>
  <si>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</si>
  <si>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</si>
  <si>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</si>
  <si>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</si>
  <si>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</si>
  <si>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</si>
  <si>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</si>
  <si>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</si>
  <si>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</si>
  <si>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</si>
  <si>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</si>
  <si>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</si>
  <si>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</si>
  <si>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</si>
  <si>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</si>
  <si>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</si>
  <si>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</si>
  <si>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</si>
  <si>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</si>
  <si>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</si>
  <si>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</si>
  <si>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</si>
  <si>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</si>
  <si>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</si>
  <si>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</si>
  <si>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</si>
  <si>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</si>
  <si>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</si>
  <si>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</si>
  <si>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</si>
  <si>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</si>
  <si>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</si>
  <si>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</si>
  <si>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</si>
  <si>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</si>
  <si>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</si>
  <si>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</si>
  <si>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</si>
  <si>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</si>
  <si>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</si>
  <si>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</si>
  <si>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</si>
  <si>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</si>
  <si>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</si>
  <si>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</si>
  <si>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</si>
  <si>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</si>
  <si>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</si>
  <si>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</si>
  <si>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</si>
  <si>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</si>
  <si>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</si>
  <si>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</si>
  <si>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</si>
  <si>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</si>
  <si>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</si>
  <si>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</si>
  <si>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</si>
  <si>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</si>
  <si>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</si>
  <si>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</si>
  <si>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</si>
  <si>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</si>
  <si>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</si>
  <si>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</si>
  <si>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</si>
  <si>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</si>
  <si>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</si>
  <si>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</si>
  <si>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</si>
  <si>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</si>
  <si>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</si>
  <si>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</si>
  <si>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</si>
  <si>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</si>
  <si>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</si>
  <si>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</si>
  <si>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</si>
  <si>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</si>
  <si>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</si>
  <si>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</si>
  <si>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</si>
  <si>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</si>
  <si>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</si>
  <si>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</si>
  <si>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</si>
  <si>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</si>
  <si>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</si>
  <si>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</si>
  <si>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</si>
  <si>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</si>
  <si>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</si>
  <si>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</si>
  <si>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</si>
  <si>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</si>
  <si>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</si>
  <si>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</si>
  <si>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</si>
  <si>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</si>
  <si>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</si>
  <si>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</si>
  <si>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</si>
  <si>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</si>
  <si>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</si>
  <si>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</si>
  <si>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</si>
  <si>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</si>
  <si>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</si>
  <si>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</si>
  <si>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</si>
  <si>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</si>
  <si>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</si>
  <si>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</si>
  <si>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</si>
  <si>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</si>
  <si>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</si>
  <si>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</si>
  <si>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</si>
  <si>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</si>
  <si>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</si>
  <si>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</si>
  <si>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</si>
  <si>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</si>
  <si>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</si>
  <si>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</si>
  <si>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</si>
  <si>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</si>
  <si>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</si>
  <si>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</si>
  <si>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</si>
  <si>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</si>
  <si>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</si>
  <si>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</si>
  <si>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</si>
  <si>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</si>
  <si>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</si>
  <si>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</si>
  <si>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</si>
  <si>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</si>
  <si>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</si>
  <si>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</si>
  <si>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</si>
  <si>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</si>
  <si>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</si>
  <si>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</si>
  <si>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</si>
  <si>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</si>
  <si>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</si>
  <si>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</si>
  <si>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</si>
  <si>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</si>
  <si>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</si>
  <si>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</si>
  <si>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</si>
  <si>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</si>
  <si>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</si>
  <si>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</si>
  <si>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</si>
  <si>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</si>
  <si>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</si>
  <si>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</si>
  <si>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</si>
  <si>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</si>
  <si>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</si>
  <si>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</si>
  <si>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</si>
  <si>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</si>
  <si>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</si>
  <si>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</si>
  <si>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</si>
  <si>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</si>
  <si>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</si>
  <si>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</si>
  <si>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</si>
  <si>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</si>
  <si>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</si>
  <si>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</si>
  <si>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</si>
  <si>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</si>
  <si>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</si>
  <si>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</si>
  <si>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</si>
  <si>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</si>
  <si>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</si>
  <si>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</si>
  <si>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</si>
  <si>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</si>
  <si>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</si>
  <si>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</si>
  <si>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</si>
  <si>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</si>
  <si>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</si>
  <si>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</si>
  <si>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</si>
  <si>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</si>
  <si>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</si>
  <si>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</si>
  <si>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</si>
  <si>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</si>
  <si>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</si>
  <si>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</si>
  <si>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</si>
  <si>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</si>
  <si>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</si>
  <si>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</si>
  <si>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</si>
  <si>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</si>
  <si>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</si>
  <si>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</si>
  <si>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</si>
  <si>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</si>
  <si>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</si>
  <si>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</si>
  <si>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</si>
  <si>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</si>
  <si>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</si>
  <si>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</si>
  <si>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</si>
  <si>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</si>
  <si>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</si>
  <si>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</si>
  <si>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</si>
  <si>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</si>
  <si>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</si>
  <si>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</si>
  <si>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</si>
  <si>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</si>
  <si>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</si>
  <si>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</si>
  <si>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</si>
  <si>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</si>
  <si>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</si>
  <si>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</si>
  <si>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</si>
  <si>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</si>
  <si>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</si>
  <si>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</si>
  <si>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</si>
  <si>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</si>
  <si>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</si>
  <si>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</si>
  <si>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</si>
  <si>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</si>
  <si>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</si>
  <si>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</si>
  <si>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</si>
  <si>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</si>
  <si>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</si>
  <si>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</si>
  <si>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</si>
  <si>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</si>
  <si>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</si>
  <si>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</si>
  <si>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</si>
  <si>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</si>
  <si>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</si>
  <si>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</si>
  <si>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</si>
  <si>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</si>
  <si>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</si>
  <si>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</si>
  <si>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</si>
  <si>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</si>
  <si>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</si>
  <si>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</si>
  <si>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</si>
  <si>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</si>
  <si>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</si>
  <si>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</si>
  <si>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</si>
  <si>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</si>
  <si>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</si>
  <si>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</si>
  <si>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</si>
  <si>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</si>
  <si>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</si>
  <si>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</si>
  <si>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</si>
  <si>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</si>
  <si>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</si>
  <si>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</si>
  <si>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</si>
  <si>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</si>
  <si>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</si>
  <si>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</si>
  <si>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</si>
  <si>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</si>
  <si>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</si>
  <si>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</si>
  <si>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</si>
  <si>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</si>
  <si>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</si>
  <si>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</si>
  <si>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</si>
  <si>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</si>
  <si>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</si>
  <si>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</si>
  <si>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</si>
  <si>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</si>
  <si>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</si>
  <si>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</si>
  <si>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</si>
  <si>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</si>
  <si>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</si>
  <si>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</si>
  <si>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</si>
  <si>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</si>
  <si>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</si>
  <si>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</si>
  <si>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</si>
  <si>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</si>
  <si>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</si>
  <si>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</si>
  <si>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</si>
  <si>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</si>
  <si>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</si>
  <si>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</si>
  <si>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</si>
  <si>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</si>
  <si>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</si>
  <si>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</si>
  <si>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</si>
  <si>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</si>
  <si>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</si>
  <si>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</si>
  <si>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</si>
  <si>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</si>
  <si>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</si>
  <si>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</si>
  <si>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</si>
  <si>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</si>
  <si>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</si>
  <si>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</si>
  <si>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</si>
  <si>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</si>
  <si>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</si>
  <si>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</si>
  <si>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</si>
  <si>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</si>
  <si>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</si>
  <si>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</si>
  <si>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</si>
  <si>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</si>
  <si>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</si>
  <si>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</si>
  <si>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</si>
  <si>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</si>
  <si>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</si>
  <si>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</si>
  <si>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</si>
  <si>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</si>
  <si>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</si>
  <si>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</si>
  <si>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</si>
  <si>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</si>
  <si>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</si>
  <si>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</si>
  <si>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</si>
  <si>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</si>
  <si>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</si>
  <si>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</si>
  <si>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</si>
  <si>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</si>
  <si>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</si>
  <si>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</si>
  <si>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</si>
  <si>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</si>
  <si>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</si>
  <si>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</si>
  <si>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</si>
  <si>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</si>
  <si>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</si>
  <si>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</si>
  <si>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</si>
  <si>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</si>
  <si>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</si>
  <si>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</si>
  <si>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</si>
  <si>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</si>
  <si>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</si>
  <si>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</si>
  <si>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</si>
  <si>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</si>
  <si>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</si>
  <si>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</si>
  <si>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</si>
  <si>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</si>
  <si>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</si>
  <si>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</si>
  <si>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</si>
  <si>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</si>
  <si>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</si>
  <si>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</si>
  <si>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</si>
  <si>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</si>
  <si>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</si>
  <si>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</si>
  <si>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</si>
  <si>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</si>
  <si>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</si>
  <si>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</si>
  <si>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</si>
  <si>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</si>
  <si>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</si>
  <si>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</si>
  <si>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</si>
  <si>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</si>
  <si>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</si>
  <si>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</si>
  <si>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</si>
  <si>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</si>
  <si>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</si>
  <si>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</si>
  <si>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</si>
  <si>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</si>
  <si>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</si>
  <si>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</si>
  <si>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</si>
  <si>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</si>
  <si>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</si>
  <si>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</si>
  <si>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</si>
  <si>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</si>
  <si>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</si>
  <si>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</si>
  <si>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</si>
  <si>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</si>
  <si>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</si>
  <si>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</si>
  <si>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</si>
  <si>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</si>
  <si>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</si>
  <si>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</si>
  <si>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</si>
  <si>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</si>
  <si>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</si>
  <si>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</si>
  <si>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</si>
  <si>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</si>
  <si>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</si>
  <si>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</si>
  <si>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</si>
  <si>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</si>
  <si>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</si>
  <si>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</si>
  <si>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</si>
  <si>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</si>
  <si>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</si>
  <si>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</si>
  <si>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</si>
  <si>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</si>
  <si>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</si>
  <si>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</si>
  <si>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</si>
  <si>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</si>
  <si>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</si>
  <si>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</si>
  <si>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</si>
  <si>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</si>
  <si>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</si>
  <si>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</si>
  <si>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</si>
  <si>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</si>
  <si>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</si>
  <si>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</si>
  <si>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</si>
  <si>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</si>
  <si>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</si>
  <si>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</si>
  <si>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</si>
  <si>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</si>
  <si>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</si>
  <si>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</si>
  <si>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</si>
  <si>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</si>
  <si>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</si>
  <si>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</si>
  <si>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</si>
  <si>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</si>
  <si>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</si>
  <si>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</si>
  <si>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</si>
  <si>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</si>
  <si>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</si>
  <si>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</si>
  <si>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</si>
  <si>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</si>
  <si>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</si>
  <si>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</si>
  <si>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</si>
  <si>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</si>
  <si>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</si>
  <si>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</si>
  <si>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</si>
  <si>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</si>
  <si>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</si>
  <si>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</si>
  <si>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</si>
  <si>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</si>
  <si>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</si>
  <si>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</si>
  <si>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</si>
  <si>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</si>
  <si>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</si>
  <si>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</si>
  <si>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</si>
  <si>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</si>
  <si>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</si>
  <si>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</si>
  <si>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</si>
  <si>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</si>
  <si>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</si>
  <si>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</si>
  <si>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</si>
  <si>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</si>
  <si>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</si>
  <si>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</si>
  <si>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</si>
  <si>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</si>
  <si>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</si>
  <si>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</si>
  <si>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</si>
  <si>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</si>
  <si>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</si>
  <si>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</si>
  <si>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</si>
  <si>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</si>
  <si>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</si>
  <si>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</si>
  <si>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</si>
  <si>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</si>
  <si>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</si>
  <si>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</si>
  <si>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</si>
  <si>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</si>
  <si>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</si>
  <si>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</si>
  <si>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</si>
  <si>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</si>
  <si>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</si>
  <si>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</si>
  <si>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</si>
  <si>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</si>
  <si>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</si>
  <si>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</si>
  <si>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</si>
  <si>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</si>
  <si>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</si>
  <si>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</si>
  <si>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</si>
  <si>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</si>
  <si>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</si>
  <si>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</si>
  <si>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</si>
  <si>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</si>
  <si>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</si>
  <si>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</si>
  <si>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</si>
  <si>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</si>
  <si>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</si>
  <si>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</si>
  <si>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</si>
  <si>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</si>
  <si>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</si>
  <si>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</si>
  <si>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</si>
  <si>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</si>
  <si>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</si>
  <si>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</si>
  <si>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</si>
  <si>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</si>
  <si>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</si>
  <si>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</si>
  <si>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</si>
  <si>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</si>
  <si>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</si>
  <si>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</si>
  <si>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</si>
  <si>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</si>
  <si>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</si>
  <si>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</si>
  <si>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</si>
  <si>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</si>
  <si>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</si>
  <si>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</si>
  <si>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</si>
  <si>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</si>
  <si>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</si>
  <si>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</si>
  <si>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</si>
  <si>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</si>
  <si>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</si>
  <si>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</si>
  <si>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</si>
  <si>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</si>
  <si>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</si>
  <si>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</si>
  <si>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</si>
  <si>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</si>
  <si>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</si>
  <si>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</si>
  <si>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</si>
  <si>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</si>
  <si>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</si>
  <si>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</si>
  <si>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</si>
  <si>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</si>
  <si>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</si>
  <si>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</si>
  <si>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</si>
  <si>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</si>
  <si>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</si>
  <si>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</si>
  <si>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</si>
  <si>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</si>
  <si>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</si>
  <si>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</si>
  <si>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</si>
  <si>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</si>
  <si>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</si>
  <si>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</si>
  <si>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</si>
  <si>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</si>
  <si>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</si>
  <si>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</si>
  <si>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</si>
  <si>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</si>
  <si>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</si>
  <si>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</si>
  <si>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</si>
  <si>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</si>
  <si>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</si>
  <si>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</si>
  <si>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</si>
  <si>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</si>
  <si>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</si>
  <si>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</si>
  <si>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</si>
  <si>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</si>
  <si>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</si>
  <si>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</si>
  <si>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</si>
  <si>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</si>
  <si>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</si>
  <si>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</si>
  <si>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</si>
  <si>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</si>
  <si>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</si>
  <si>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</si>
  <si>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</si>
  <si>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</si>
  <si>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</si>
  <si>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</si>
  <si>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</si>
  <si>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</si>
  <si>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</si>
  <si>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</si>
  <si>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</si>
  <si>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</si>
  <si>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</si>
  <si>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</si>
  <si>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</si>
  <si>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</si>
  <si>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</si>
  <si>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</si>
  <si>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</si>
  <si>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</si>
  <si>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</si>
  <si>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</si>
  <si>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</si>
  <si>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</si>
  <si>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</si>
  <si>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</si>
  <si>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</si>
  <si>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</si>
  <si>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</si>
  <si>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</si>
  <si>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</si>
  <si>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</si>
  <si>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</si>
  <si>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</si>
  <si>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</si>
  <si>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</si>
  <si>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</si>
  <si>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</si>
  <si>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</si>
  <si>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</si>
  <si>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</si>
  <si>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</si>
  <si>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</si>
  <si>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</si>
  <si>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</si>
  <si>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</si>
  <si>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</si>
  <si>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</si>
  <si>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</si>
  <si>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</si>
  <si>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</si>
  <si>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</si>
  <si>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</si>
  <si>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</si>
  <si>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</si>
  <si>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</si>
  <si>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</si>
  <si>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</si>
  <si>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</si>
  <si>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</si>
  <si>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</si>
  <si>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</si>
  <si>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</si>
  <si>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</si>
  <si>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</si>
  <si>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</si>
  <si>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</si>
  <si>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</si>
  <si>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</si>
  <si>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</si>
  <si>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</si>
  <si>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</si>
  <si>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</si>
  <si>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</si>
  <si>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</si>
  <si>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</si>
  <si>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</si>
  <si>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</si>
  <si>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</si>
  <si>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</si>
  <si>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</si>
  <si>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</si>
  <si>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</si>
  <si>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</si>
  <si>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</si>
  <si>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</si>
  <si>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</si>
  <si>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</si>
  <si>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</si>
  <si>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</si>
  <si>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</si>
  <si>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</si>
  <si>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</si>
  <si>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</si>
  <si>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</si>
  <si>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</si>
  <si>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</si>
  <si>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</si>
  <si>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</si>
  <si>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</si>
  <si>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</si>
  <si>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</si>
  <si>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</si>
  <si>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</si>
  <si>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</si>
  <si>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</si>
  <si>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</si>
  <si>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</si>
  <si>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</si>
  <si>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</si>
  <si>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</si>
  <si>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</si>
  <si>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</si>
  <si>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</si>
  <si>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</si>
  <si>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</si>
  <si>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</si>
  <si>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</si>
  <si>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</si>
  <si>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</si>
  <si>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</si>
  <si>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</si>
  <si>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</si>
  <si>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</si>
  <si>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</si>
  <si>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</si>
  <si>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</si>
  <si>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</si>
  <si>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</si>
  <si>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</si>
  <si>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</si>
  <si>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</si>
  <si>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</si>
  <si>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</si>
  <si>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</si>
  <si>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</si>
  <si>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</si>
  <si>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</si>
  <si>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</si>
  <si>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</si>
  <si>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</si>
  <si>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</si>
  <si>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</si>
  <si>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</si>
  <si>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</si>
  <si>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</si>
  <si>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</si>
  <si>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</si>
  <si>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</si>
  <si>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</si>
  <si>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</si>
  <si>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</si>
  <si>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</si>
  <si>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</si>
  <si>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</si>
  <si>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</si>
  <si>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</si>
  <si>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</si>
  <si>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</si>
  <si>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</si>
  <si>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</si>
  <si>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</si>
  <si>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</si>
  <si>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</si>
  <si>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</si>
  <si>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</si>
  <si>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</si>
  <si>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</si>
  <si>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</si>
  <si>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</si>
  <si>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</si>
  <si>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</si>
  <si>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</si>
  <si>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</si>
  <si>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</si>
  <si>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</si>
  <si>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</si>
  <si>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</si>
  <si>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</si>
  <si>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</si>
  <si>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</si>
  <si>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</si>
  <si>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</si>
  <si>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</si>
  <si>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</si>
  <si>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</si>
  <si>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</si>
  <si>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</si>
  <si>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</si>
  <si>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</si>
  <si>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</si>
  <si>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</si>
  <si>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</si>
  <si>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</si>
  <si>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</si>
  <si>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</si>
  <si>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</si>
  <si>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</si>
  <si>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</si>
  <si>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</si>
  <si>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</si>
  <si>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</si>
  <si>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</si>
  <si>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</si>
  <si>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</si>
  <si>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</si>
  <si>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</si>
  <si>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</si>
  <si>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</si>
  <si>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</si>
  <si>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</si>
  <si>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</si>
  <si>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</si>
  <si>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</si>
  <si>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</si>
  <si>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</si>
  <si>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</si>
  <si>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</si>
  <si>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</si>
  <si>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</si>
  <si>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</si>
  <si>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</si>
  <si>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</si>
  <si>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</si>
  <si>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</si>
  <si>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</si>
  <si>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</si>
  <si>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</si>
  <si>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</si>
  <si>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</si>
  <si>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</si>
  <si>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</si>
  <si>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</si>
  <si>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</si>
  <si>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</si>
  <si>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</si>
  <si>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</si>
  <si>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</si>
  <si>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</si>
  <si>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</si>
  <si>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</si>
  <si>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</si>
  <si>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</si>
  <si>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</si>
  <si>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</si>
  <si>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</si>
  <si>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</si>
  <si>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</si>
  <si>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</si>
  <si>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</si>
  <si>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</si>
  <si>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</si>
  <si>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</si>
  <si>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</si>
  <si>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</si>
  <si>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</si>
  <si>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</si>
  <si>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</si>
  <si>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</si>
  <si>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</si>
  <si>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</si>
  <si>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</si>
  <si>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</si>
  <si>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</si>
  <si>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</si>
  <si>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</si>
  <si>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</si>
  <si>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</si>
  <si>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</si>
  <si>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</si>
  <si>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</si>
  <si>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</si>
  <si>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</si>
  <si>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</si>
  <si>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</si>
  <si>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</si>
  <si>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</si>
  <si>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</si>
  <si>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</si>
  <si>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</si>
  <si>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</si>
  <si>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</si>
  <si>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</si>
  <si>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</si>
  <si>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</si>
  <si>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</si>
  <si>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</si>
  <si>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</si>
  <si>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</si>
  <si>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</si>
  <si>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</si>
  <si>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</si>
  <si>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</si>
  <si>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</si>
  <si>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</si>
  <si>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</si>
  <si>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</si>
  <si>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</si>
  <si>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</si>
  <si>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</si>
  <si>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</si>
  <si>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</si>
  <si>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</si>
  <si>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</si>
  <si>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</si>
  <si>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</si>
  <si>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</si>
  <si>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</si>
  <si>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</si>
  <si>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</si>
  <si>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</si>
  <si>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</si>
  <si>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</si>
  <si>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</si>
  <si>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</si>
  <si>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</si>
  <si>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</si>
  <si>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</si>
  <si>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</si>
  <si>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</si>
  <si>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</si>
  <si>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</si>
  <si>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</si>
  <si>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</si>
  <si>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</si>
  <si>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</si>
  <si>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</si>
  <si>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</si>
  <si>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</si>
  <si>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</si>
  <si>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</si>
  <si>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</si>
  <si>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</si>
  <si>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</si>
  <si>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</si>
  <si>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</si>
  <si>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</si>
  <si>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</si>
  <si>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</si>
  <si>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</si>
  <si>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</si>
  <si>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</si>
  <si>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</si>
  <si>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</si>
  <si>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</si>
  <si>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</si>
  <si>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</si>
  <si>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</si>
  <si>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</si>
  <si>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</si>
  <si>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</si>
  <si>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</si>
  <si>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</si>
  <si>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</si>
  <si>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</si>
  <si>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</si>
  <si>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</si>
  <si>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</si>
  <si>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</si>
  <si>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</si>
  <si>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</si>
  <si>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</si>
  <si>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</si>
  <si>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</si>
  <si>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</si>
  <si>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</si>
  <si>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</si>
  <si>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</si>
  <si>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</si>
  <si>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</si>
  <si>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</si>
  <si>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</si>
  <si>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</si>
  <si>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</si>
  <si>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</si>
  <si>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</si>
  <si>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</si>
  <si>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</si>
  <si>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</si>
  <si>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</si>
  <si>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</si>
  <si>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</si>
  <si>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</si>
  <si>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</si>
  <si>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</si>
  <si>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</si>
  <si>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</si>
  <si>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</si>
  <si>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</si>
  <si>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</si>
  <si>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</si>
  <si>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</si>
  <si>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</si>
  <si>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</si>
  <si>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</si>
  <si>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</si>
  <si>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</si>
  <si>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</si>
  <si>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</si>
  <si>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</si>
  <si>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</si>
  <si>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</si>
  <si>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</si>
  <si>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</si>
  <si>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</si>
  <si>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</si>
  <si>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</si>
  <si>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</si>
  <si>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</si>
  <si>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</si>
  <si>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</si>
  <si>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</si>
  <si>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</si>
  <si>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</si>
  <si>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</si>
  <si>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</si>
  <si>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</si>
  <si>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</si>
  <si>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</si>
  <si>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</si>
  <si>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</si>
  <si>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</si>
  <si>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</si>
  <si>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</si>
  <si>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</si>
  <si>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</si>
  <si>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</si>
  <si>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</si>
  <si>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</si>
  <si>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</si>
  <si>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</si>
  <si>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</si>
  <si>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</si>
  <si>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</si>
  <si>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</si>
  <si>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</si>
  <si>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</si>
  <si>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</si>
  <si>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</si>
  <si>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</si>
  <si>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</si>
  <si>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</si>
  <si>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</si>
  <si>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</si>
  <si>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</si>
  <si>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</si>
  <si>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</si>
  <si>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</si>
  <si>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</si>
  <si>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</si>
  <si>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</si>
  <si>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</si>
  <si>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</si>
  <si>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</si>
  <si>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</si>
  <si>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</si>
  <si>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</si>
  <si>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</si>
  <si>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</si>
  <si>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</si>
  <si>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</si>
  <si>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</si>
  <si>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</si>
  <si>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</si>
  <si>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</si>
  <si>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</si>
  <si>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</si>
  <si>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</si>
  <si>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</si>
  <si>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</si>
  <si>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</si>
  <si>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</si>
  <si>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</si>
  <si>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</si>
  <si>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</si>
  <si>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</si>
  <si>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</si>
  <si>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</si>
  <si>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</si>
  <si>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</si>
  <si>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</si>
  <si>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</si>
  <si>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</si>
  <si>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</si>
  <si>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</si>
  <si>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</si>
  <si>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</si>
  <si>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</si>
  <si>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</si>
  <si>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</si>
  <si>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</si>
  <si>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</si>
  <si>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</si>
  <si>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</si>
  <si>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</si>
  <si>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</si>
  <si>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</si>
  <si>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</si>
  <si>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</si>
  <si>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</si>
  <si>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</si>
  <si>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</si>
  <si>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</si>
  <si>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</si>
  <si>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</si>
  <si>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</si>
  <si>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</si>
  <si>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</si>
  <si>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</si>
  <si>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</si>
  <si>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</si>
  <si>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</si>
  <si>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</si>
  <si>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</si>
  <si>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</si>
  <si>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</si>
  <si>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</si>
  <si>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</si>
  <si>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</si>
  <si>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</si>
  <si>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</si>
  <si>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</si>
  <si>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</si>
  <si>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</si>
  <si>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</si>
  <si>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</si>
  <si>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</si>
  <si>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</si>
  <si>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</si>
  <si>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</si>
  <si>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</si>
  <si>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</si>
  <si>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</si>
  <si>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</si>
  <si>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</si>
  <si>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</si>
  <si>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</si>
  <si>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</si>
  <si>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</si>
  <si>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</si>
  <si>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</si>
  <si>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</si>
  <si>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</si>
  <si>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</si>
  <si>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</si>
  <si>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</si>
  <si>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</si>
  <si>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</si>
  <si>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</si>
  <si>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</si>
  <si>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</si>
  <si>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</si>
  <si>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</si>
  <si>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</si>
  <si>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</si>
  <si>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</si>
  <si>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</si>
  <si>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</si>
  <si>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</si>
  <si>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</si>
  <si>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</si>
  <si>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</si>
  <si>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</si>
  <si>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</si>
  <si>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</si>
  <si>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</si>
  <si>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</si>
  <si>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</si>
  <si>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</si>
  <si>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</si>
  <si>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</si>
  <si>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</si>
  <si>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</si>
  <si>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</si>
  <si>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</si>
  <si>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</si>
  <si>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</si>
  <si>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</si>
  <si>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</si>
  <si>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</si>
  <si>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</si>
  <si>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</si>
  <si>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</si>
  <si>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</si>
  <si>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</si>
  <si>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</si>
  <si>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</si>
  <si>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</si>
  <si>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</si>
  <si>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</si>
  <si>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</si>
  <si>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</si>
  <si>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</si>
  <si>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</si>
  <si>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</si>
  <si>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</si>
  <si>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</si>
  <si>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</si>
  <si>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</si>
  <si>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</si>
  <si>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</si>
  <si>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</si>
  <si>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</si>
  <si>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</si>
  <si>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</si>
  <si>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</si>
  <si>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</si>
  <si>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</si>
  <si>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</si>
  <si>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</si>
  <si>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</si>
  <si>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</si>
  <si>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</si>
  <si>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</si>
  <si>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</si>
  <si>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</si>
  <si>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</si>
  <si>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</si>
  <si>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</si>
  <si>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</si>
  <si>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</si>
  <si>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</si>
  <si>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</si>
  <si>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</si>
  <si>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</si>
  <si>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</si>
  <si>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</si>
  <si>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</si>
  <si>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</si>
  <si>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</si>
  <si>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</si>
  <si>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</si>
  <si>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</si>
  <si>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</si>
  <si>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</si>
  <si>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</si>
  <si>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</si>
  <si>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</si>
  <si>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</si>
  <si>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</si>
  <si>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</si>
  <si>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</si>
  <si>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</si>
  <si>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</si>
  <si>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</si>
  <si>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</si>
  <si>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</si>
  <si>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</si>
  <si>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</si>
  <si>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</si>
  <si>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</si>
  <si>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</si>
  <si>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</si>
  <si>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</si>
  <si>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</si>
  <si>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</si>
  <si>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</si>
  <si>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</si>
  <si>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</si>
  <si>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</si>
  <si>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</si>
  <si>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</si>
  <si>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</si>
  <si>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</si>
  <si>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</si>
  <si>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</si>
  <si>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</si>
  <si>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</si>
  <si>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</si>
  <si>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</si>
  <si>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</si>
  <si>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</si>
  <si>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</si>
  <si>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</si>
  <si>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</si>
  <si>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</si>
  <si>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</si>
  <si>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</si>
  <si>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</si>
  <si>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</si>
  <si>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</si>
  <si>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</si>
  <si>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</si>
  <si>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</si>
  <si>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</si>
  <si>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</si>
  <si>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</si>
  <si>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</si>
  <si>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</si>
  <si>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</si>
  <si>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</si>
  <si>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</si>
  <si>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</si>
  <si>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</si>
  <si>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</si>
  <si>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</si>
  <si>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</si>
  <si>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</si>
  <si>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</si>
  <si>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</si>
  <si>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</si>
  <si>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</si>
  <si>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</si>
  <si>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</si>
  <si>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</si>
  <si>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</si>
  <si>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</si>
  <si>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</si>
  <si>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</si>
  <si>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</si>
  <si>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</si>
  <si>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</si>
  <si>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</si>
  <si>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</si>
  <si>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</si>
  <si>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</si>
  <si>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</si>
  <si>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</si>
  <si>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</si>
  <si>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</si>
  <si>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</si>
  <si>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</si>
  <si>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</si>
  <si>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</si>
  <si>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</si>
  <si>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</si>
  <si>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</si>
  <si>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</si>
  <si>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</si>
  <si>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</si>
  <si>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</si>
  <si>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</si>
  <si>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</si>
  <si>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</si>
  <si>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</si>
  <si>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</si>
  <si>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</si>
  <si>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</si>
  <si>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</si>
  <si>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</si>
  <si>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</si>
  <si>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</si>
  <si>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</si>
  <si>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</si>
  <si>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</si>
  <si>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</si>
  <si>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</si>
  <si>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</si>
  <si>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</si>
  <si>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</si>
  <si>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</si>
  <si>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</si>
  <si>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</si>
  <si>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</si>
  <si>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</si>
  <si>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</si>
  <si>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</si>
  <si>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</si>
  <si>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</si>
  <si>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</si>
  <si>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</si>
  <si>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</si>
  <si>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</si>
  <si>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</si>
  <si>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</si>
  <si>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</si>
  <si>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</si>
  <si>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</si>
  <si>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</si>
  <si>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</si>
  <si>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</si>
  <si>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</si>
  <si>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</si>
  <si>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</si>
  <si>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</si>
  <si>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</si>
  <si>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</si>
  <si>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</si>
  <si>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</si>
  <si>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</si>
  <si>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</si>
  <si>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</si>
  <si>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</si>
  <si>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</si>
  <si>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</si>
  <si>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</si>
  <si>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</si>
  <si>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</si>
  <si>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</si>
  <si>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</si>
  <si>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</si>
  <si>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</si>
  <si>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</si>
  <si>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</si>
  <si>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</si>
  <si>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</si>
  <si>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</si>
  <si>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</si>
  <si>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</si>
  <si>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</si>
  <si>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</si>
  <si>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</si>
  <si>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</si>
  <si>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</si>
  <si>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</si>
  <si>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</si>
  <si>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</si>
  <si>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</si>
  <si>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</si>
  <si>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</si>
  <si>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</si>
  <si>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</si>
  <si>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</si>
  <si>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</si>
  <si>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</si>
  <si>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</si>
  <si>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</si>
  <si>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</si>
  <si>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</si>
  <si>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</si>
  <si>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</si>
  <si>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</si>
  <si>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</si>
  <si>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</si>
  <si>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</si>
  <si>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</si>
  <si>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</si>
  <si>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</si>
  <si>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</si>
  <si>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</si>
  <si>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</si>
  <si>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</si>
  <si>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</si>
  <si>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</si>
  <si>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</si>
  <si>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</si>
  <si>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</si>
  <si>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</si>
  <si>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</si>
  <si>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</si>
  <si>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</si>
  <si>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</si>
  <si>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</si>
  <si>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</si>
  <si>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</si>
  <si>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</si>
  <si>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</si>
  <si>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</si>
  <si>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</si>
  <si>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</si>
  <si>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</si>
  <si>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</si>
  <si>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</si>
  <si>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</si>
  <si>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</si>
  <si>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</si>
  <si>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</si>
  <si>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</si>
  <si>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</si>
  <si>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</si>
  <si>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</si>
  <si>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</si>
  <si>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</si>
  <si>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</si>
  <si>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</si>
  <si>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</si>
  <si>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</si>
  <si>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</si>
  <si>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</si>
  <si>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</si>
  <si>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</si>
  <si>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</si>
  <si>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</si>
  <si>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</si>
  <si>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</si>
  <si>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</si>
  <si>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</si>
  <si>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</si>
  <si>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</si>
  <si>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</si>
  <si>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</si>
  <si>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</si>
  <si>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</si>
  <si>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</si>
  <si>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</si>
  <si>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</si>
  <si>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</si>
  <si>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</si>
  <si>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</si>
  <si>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</si>
  <si>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</si>
  <si>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</si>
  <si>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</si>
  <si>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</si>
  <si>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</si>
  <si>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</si>
  <si>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</si>
  <si>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</si>
  <si>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</si>
  <si>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</si>
  <si>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</si>
  <si>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</si>
  <si>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</si>
  <si>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</si>
  <si>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</si>
  <si>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</si>
  <si>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</si>
  <si>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</si>
  <si>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</si>
  <si>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</si>
  <si>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</si>
  <si>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</si>
  <si>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</si>
  <si>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</si>
  <si>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</si>
  <si>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</si>
  <si>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</si>
  <si>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</si>
  <si>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</si>
  <si>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</si>
  <si>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</si>
  <si>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</si>
  <si>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</si>
  <si>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</si>
  <si>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</si>
  <si>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</si>
  <si>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</si>
  <si>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</si>
  <si>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</si>
  <si>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</si>
  <si>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</si>
  <si>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</si>
  <si>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</si>
  <si>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</si>
  <si>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</si>
  <si>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</si>
  <si>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</si>
  <si>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</si>
  <si>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</si>
  <si>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</si>
  <si>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</si>
  <si>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</si>
  <si>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</si>
  <si>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</si>
  <si>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</si>
  <si>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</si>
  <si>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</si>
  <si>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</si>
  <si>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</si>
  <si>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</si>
  <si>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</si>
  <si>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</si>
  <si>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</si>
  <si>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</si>
  <si>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</si>
  <si>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</si>
  <si>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</si>
  <si>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</si>
  <si>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</si>
  <si>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</si>
  <si>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</si>
  <si>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</si>
  <si>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</si>
  <si>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</si>
  <si>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</si>
  <si>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</si>
  <si>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</si>
  <si>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</si>
  <si>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</si>
  <si>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</si>
  <si>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</si>
  <si>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</si>
  <si>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</si>
  <si>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</si>
  <si>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</si>
  <si>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</si>
  <si>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</si>
  <si>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</si>
  <si>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</si>
  <si>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</si>
  <si>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</si>
  <si>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</si>
  <si>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</si>
  <si>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</si>
  <si>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</si>
  <si>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</si>
  <si>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</si>
  <si>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</si>
  <si>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</si>
  <si>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</si>
  <si>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</si>
  <si>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</si>
  <si>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</si>
  <si>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</si>
  <si>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</si>
  <si>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</si>
  <si>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</si>
  <si>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</si>
  <si>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</si>
  <si>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</si>
  <si>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</si>
  <si>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</si>
  <si>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</si>
  <si>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</si>
  <si>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</si>
  <si>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</si>
  <si>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</si>
  <si>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</si>
  <si>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</si>
  <si>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</si>
  <si>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</si>
  <si>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</si>
  <si>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</si>
  <si>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</si>
  <si>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</si>
  <si>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</si>
  <si>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</si>
  <si>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</si>
  <si>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</si>
  <si>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</si>
  <si>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</si>
  <si>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</si>
  <si>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</si>
  <si>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</si>
  <si>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</si>
  <si>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</si>
  <si>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</si>
  <si>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</si>
  <si>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</si>
  <si>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</si>
  <si>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</si>
  <si>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</si>
  <si>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</si>
  <si>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</si>
  <si>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</si>
  <si>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</si>
  <si>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</si>
  <si>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</si>
  <si>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</si>
  <si>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</si>
  <si>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</si>
  <si>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</si>
  <si>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</si>
  <si>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</si>
  <si>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</si>
  <si>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</si>
  <si>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</si>
  <si>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</si>
  <si>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</si>
  <si>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</si>
  <si>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</si>
  <si>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</si>
  <si>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</si>
  <si>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</si>
  <si>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</si>
  <si>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</si>
  <si>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</si>
  <si>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</si>
  <si>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</si>
  <si>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</si>
  <si>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</si>
  <si>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</si>
  <si>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</si>
  <si>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</si>
  <si>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</si>
  <si>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</si>
  <si>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</si>
  <si>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</si>
  <si>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</si>
  <si>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</si>
  <si>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</si>
  <si>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</si>
  <si>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</si>
  <si>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</si>
  <si>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</si>
  <si>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</si>
  <si>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</si>
  <si>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</si>
  <si>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</si>
  <si>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</si>
  <si>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</si>
  <si>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</si>
  <si>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</si>
  <si>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</si>
  <si>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</si>
  <si>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</si>
  <si>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</si>
  <si>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</si>
  <si>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</si>
  <si>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</si>
  <si>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</si>
  <si>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</si>
  <si>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</si>
  <si>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</si>
  <si>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</si>
  <si>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</si>
  <si>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</si>
  <si>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</si>
  <si>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</si>
  <si>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</si>
  <si>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</si>
  <si>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</si>
  <si>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</si>
  <si>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</si>
  <si>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</si>
  <si>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</si>
  <si>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</si>
  <si>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</si>
  <si>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</si>
  <si>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</si>
  <si>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</si>
  <si>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</si>
  <si>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</si>
  <si>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</si>
  <si>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</si>
  <si>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</si>
  <si>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</si>
  <si>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</si>
  <si>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</si>
  <si>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</si>
  <si>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</si>
  <si>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</si>
  <si>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</si>
  <si>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</si>
  <si>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</si>
  <si>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</si>
  <si>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</si>
  <si>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</si>
  <si>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</si>
  <si>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</si>
  <si>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</si>
  <si>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</si>
  <si>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</si>
  <si>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</si>
  <si>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</si>
  <si>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</si>
  <si>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</si>
  <si>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</si>
  <si>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</si>
  <si>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</si>
  <si>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</si>
  <si>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</si>
  <si>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</si>
  <si>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</si>
  <si>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</si>
  <si>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</si>
  <si>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</si>
  <si>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</si>
  <si>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</si>
  <si>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</si>
  <si>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</si>
  <si>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</si>
  <si>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</si>
  <si>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</si>
  <si>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</si>
  <si>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</si>
  <si>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</si>
  <si>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</si>
  <si>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</si>
  <si>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</si>
  <si>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</si>
  <si>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</si>
  <si>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</si>
  <si>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</si>
  <si>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</si>
  <si>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</si>
  <si>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</si>
  <si>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</si>
  <si>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</si>
  <si>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</si>
  <si>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</si>
  <si>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</si>
  <si>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</si>
  <si>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</si>
  <si>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</si>
  <si>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</si>
  <si>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</si>
  <si>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</si>
  <si>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</si>
  <si>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</si>
  <si>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</si>
  <si>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</si>
  <si>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</si>
  <si>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</si>
  <si>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</si>
  <si>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</si>
  <si>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</si>
  <si>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</si>
  <si>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</si>
  <si>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</si>
  <si>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</si>
  <si>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</si>
  <si>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</si>
  <si>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</si>
  <si>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</si>
  <si>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</si>
  <si>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</si>
  <si>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</si>
  <si>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</si>
  <si>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</si>
  <si>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</si>
  <si>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</si>
  <si>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</si>
  <si>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</si>
  <si>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</si>
  <si>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</si>
  <si>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</si>
  <si>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</si>
  <si>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</si>
  <si>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</si>
  <si>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</si>
  <si>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</si>
  <si>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</si>
  <si>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</si>
  <si>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</si>
  <si>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</si>
  <si>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</si>
  <si>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</si>
  <si>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</si>
  <si>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</si>
  <si>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</si>
  <si>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</si>
  <si>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</si>
  <si>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</si>
  <si>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</si>
  <si>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</si>
  <si>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</si>
  <si>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</si>
  <si>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</si>
  <si>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</si>
  <si>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</si>
  <si>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</si>
  <si>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</si>
  <si>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</si>
  <si>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</si>
  <si>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</si>
  <si>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</si>
  <si>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</si>
  <si>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</si>
  <si>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</si>
  <si>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</si>
  <si>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</si>
  <si>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</si>
  <si>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</si>
  <si>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</si>
  <si>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</si>
  <si>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</si>
  <si>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</si>
  <si>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</si>
  <si>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</si>
  <si>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</si>
  <si>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</si>
  <si>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</si>
  <si>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</si>
  <si>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</si>
  <si>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</si>
  <si>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</si>
  <si>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</si>
  <si>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</si>
  <si>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</si>
  <si>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</si>
  <si>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</si>
  <si>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</si>
  <si>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</si>
  <si>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</si>
  <si>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</si>
  <si>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</si>
  <si>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</si>
  <si>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</si>
  <si>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</si>
  <si>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</si>
  <si>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</si>
  <si>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</si>
  <si>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</si>
  <si>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</si>
  <si>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</si>
  <si>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</si>
  <si>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</si>
  <si>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</si>
  <si>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</si>
  <si>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</si>
  <si>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</si>
  <si>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</si>
  <si>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</si>
  <si>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</si>
  <si>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</si>
  <si>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</si>
  <si>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</si>
  <si>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</si>
  <si>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</si>
  <si>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</si>
  <si>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</si>
  <si>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</si>
  <si>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</si>
  <si>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</si>
  <si>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</si>
  <si>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</si>
  <si>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</si>
  <si>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</si>
  <si>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</si>
  <si>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</si>
  <si>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</si>
  <si>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</si>
  <si>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</si>
  <si>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</si>
  <si>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</si>
  <si>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</si>
  <si>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</si>
  <si>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</si>
  <si>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</si>
  <si>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</si>
  <si>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</si>
  <si>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</si>
  <si>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</si>
  <si>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</si>
  <si>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</si>
  <si>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</si>
  <si>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</si>
  <si>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</si>
  <si>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</si>
  <si>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</si>
  <si>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</si>
  <si>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</si>
  <si>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</si>
  <si>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</si>
  <si>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</si>
  <si>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</si>
  <si>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</si>
  <si>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</si>
  <si>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</si>
  <si>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</si>
  <si>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</si>
  <si>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</si>
  <si>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</si>
  <si>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</si>
  <si>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</si>
  <si>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</si>
  <si>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</si>
  <si>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</si>
  <si>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</si>
  <si>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</si>
  <si>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</si>
  <si>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</si>
  <si>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</si>
  <si>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</si>
  <si>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</si>
  <si>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</si>
  <si>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</si>
  <si>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</si>
  <si>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</si>
  <si>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</si>
  <si>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</si>
  <si>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</si>
  <si>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</si>
  <si>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</si>
  <si>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</si>
  <si>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</si>
  <si>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</si>
  <si>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</si>
  <si>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</si>
  <si>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</si>
  <si>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</si>
  <si>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</si>
  <si>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</si>
  <si>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</si>
  <si>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</si>
  <si>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</si>
  <si>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</si>
  <si>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</si>
  <si>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</si>
  <si>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</si>
  <si>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</si>
  <si>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</si>
  <si>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</si>
  <si>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</si>
  <si>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</si>
  <si>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</si>
  <si>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</si>
  <si>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</si>
  <si>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</si>
  <si>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</si>
  <si>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</si>
  <si>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</si>
  <si>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</si>
  <si>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</si>
  <si>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</si>
  <si>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</si>
  <si>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</si>
  <si>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</si>
  <si>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</si>
  <si>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</si>
  <si>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</si>
  <si>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</si>
  <si>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</si>
  <si>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</si>
  <si>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</si>
  <si>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</si>
  <si>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</si>
  <si>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</si>
  <si>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</si>
  <si>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</si>
  <si>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</si>
  <si>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</si>
  <si>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</si>
  <si>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</si>
  <si>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</si>
  <si>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</si>
  <si>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</si>
  <si>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</si>
  <si>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</si>
  <si>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</si>
  <si>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</si>
  <si>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</si>
  <si>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</si>
  <si>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</si>
  <si>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</si>
  <si>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</si>
  <si>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</si>
  <si>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</si>
  <si>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</si>
  <si>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</si>
  <si>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</si>
  <si>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</si>
  <si>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</si>
  <si>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</si>
  <si>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</si>
  <si>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</si>
  <si>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</si>
  <si>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</si>
  <si>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</si>
  <si>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</si>
  <si>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</si>
  <si>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</si>
  <si>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</si>
  <si>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</si>
  <si>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</si>
  <si>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</si>
  <si>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</si>
  <si>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</si>
  <si>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</si>
  <si>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</si>
  <si>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</si>
  <si>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</si>
  <si>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</si>
  <si>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</si>
  <si>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</si>
  <si>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</si>
  <si>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</si>
  <si>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</si>
  <si>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</si>
  <si>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</si>
  <si>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</si>
  <si>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</si>
  <si>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</si>
  <si>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</si>
  <si>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</si>
  <si>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</si>
  <si>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</si>
  <si>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</si>
  <si>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</si>
  <si>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</si>
  <si>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</si>
  <si>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</si>
  <si>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</si>
  <si>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</si>
  <si>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</si>
  <si>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</si>
  <si>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</si>
  <si>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</si>
  <si>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</si>
  <si>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</si>
  <si>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</si>
  <si>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</si>
  <si>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</si>
  <si>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</si>
  <si>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</si>
  <si>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</si>
  <si>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</si>
  <si>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</si>
  <si>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</si>
  <si>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</si>
  <si>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</si>
  <si>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</si>
  <si>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</si>
  <si>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</si>
  <si>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</si>
  <si>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</si>
  <si>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</si>
  <si>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</si>
  <si>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</si>
  <si>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</si>
  <si>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</si>
  <si>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</si>
  <si>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</si>
  <si>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</si>
  <si>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</si>
  <si>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</si>
  <si>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</si>
  <si>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</si>
  <si>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</si>
  <si>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</si>
  <si>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</si>
  <si>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</si>
  <si>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</si>
  <si>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</si>
  <si>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</si>
  <si>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</si>
  <si>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</si>
  <si>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</si>
  <si>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</si>
  <si>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</si>
  <si>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</si>
  <si>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</si>
  <si>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</si>
  <si>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</si>
  <si>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</si>
  <si>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</si>
  <si>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</si>
  <si>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</si>
  <si>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</si>
  <si>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</si>
  <si>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</si>
  <si>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</si>
  <si>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</si>
  <si>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</si>
  <si>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</si>
  <si>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</si>
  <si>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</si>
  <si>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</si>
  <si>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</si>
  <si>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</si>
  <si>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</si>
  <si>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</si>
  <si>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</si>
  <si>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</si>
  <si>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</si>
  <si>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</si>
  <si>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</si>
  <si>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</si>
  <si>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</si>
  <si>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</si>
  <si>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</si>
  <si>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</si>
  <si>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</si>
  <si>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</si>
  <si>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</si>
  <si>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</si>
  <si>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</si>
  <si>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</si>
  <si>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</si>
  <si>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</si>
  <si>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</si>
  <si>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</si>
  <si>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</si>
  <si>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</si>
  <si>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</si>
  <si>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</si>
  <si>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</si>
  <si>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</si>
  <si>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</si>
  <si>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</si>
  <si>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</si>
  <si>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</si>
  <si>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</si>
  <si>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</si>
  <si>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</si>
  <si>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</si>
  <si>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</si>
  <si>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</si>
  <si>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</si>
  <si>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</si>
  <si>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</si>
  <si>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</si>
  <si>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</si>
  <si>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</si>
  <si>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</si>
  <si>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</si>
  <si>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</si>
  <si>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</si>
  <si>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</si>
  <si>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</si>
  <si>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</si>
  <si>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</si>
  <si>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</si>
  <si>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</si>
  <si>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</si>
  <si>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</si>
  <si>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</si>
  <si>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</si>
  <si>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</si>
  <si>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</si>
  <si>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</si>
  <si>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</si>
  <si>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</si>
  <si>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</si>
  <si>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</si>
  <si>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</si>
  <si>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</si>
  <si>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</si>
  <si>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</si>
  <si>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</si>
  <si>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</si>
  <si>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</si>
  <si>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</si>
  <si>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</si>
  <si>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</si>
  <si>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</si>
  <si>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</si>
  <si>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</si>
  <si>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</si>
  <si>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</si>
  <si>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</si>
  <si>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</si>
  <si>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</si>
  <si>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</si>
  <si>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</si>
  <si>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</si>
  <si>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</si>
  <si>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</si>
  <si>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</si>
  <si>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</si>
  <si>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</si>
  <si>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</si>
  <si>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</si>
  <si>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</si>
  <si>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</si>
  <si>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</si>
  <si>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</si>
  <si>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</si>
  <si>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</si>
  <si>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</si>
  <si>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</si>
  <si>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</si>
  <si>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</si>
  <si>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</si>
  <si>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</si>
  <si>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</si>
  <si>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</si>
  <si>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</si>
  <si>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</si>
  <si>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</si>
  <si>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</si>
  <si>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</si>
  <si>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</si>
  <si>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</si>
  <si>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</si>
  <si>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</si>
  <si>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</si>
  <si>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</si>
  <si>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</si>
  <si>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</si>
  <si>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</si>
  <si>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</si>
  <si>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</si>
  <si>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</si>
  <si>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</si>
  <si>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</si>
  <si>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</si>
  <si>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</si>
  <si>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</si>
  <si>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</si>
  <si>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</si>
  <si>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</si>
  <si>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</si>
  <si>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</si>
  <si>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</si>
  <si>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</si>
  <si>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</si>
  <si>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</si>
  <si>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</si>
  <si>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</si>
  <si>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</si>
  <si>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</si>
  <si>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</si>
  <si>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</si>
  <si>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</si>
  <si>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</si>
  <si>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</si>
  <si>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</si>
  <si>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</si>
  <si>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</si>
  <si>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</si>
  <si>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</si>
  <si>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</si>
  <si>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</si>
  <si>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</si>
  <si>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</si>
  <si>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</si>
  <si>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</si>
  <si>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</si>
  <si>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</si>
  <si>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</si>
  <si>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</si>
  <si>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</si>
  <si>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</si>
  <si>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</si>
  <si>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</si>
  <si>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</si>
  <si>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</si>
  <si>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</si>
  <si>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</si>
  <si>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</si>
  <si>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</si>
  <si>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</si>
  <si>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</si>
  <si>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</si>
  <si>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</si>
  <si>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</si>
  <si>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</si>
  <si>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</si>
  <si>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</si>
  <si>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</si>
  <si>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</si>
  <si>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</si>
  <si>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</si>
  <si>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</si>
  <si>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</si>
  <si>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</si>
  <si>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</si>
  <si>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</si>
  <si>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</si>
  <si>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</si>
  <si>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</si>
  <si>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</si>
  <si>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</si>
  <si>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</si>
  <si>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</si>
  <si>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</si>
  <si>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</si>
  <si>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</si>
  <si>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</si>
  <si>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</si>
  <si>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</si>
  <si>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</si>
  <si>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</si>
  <si>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</si>
  <si>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</si>
  <si>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</si>
  <si>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</si>
  <si>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</si>
  <si>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</si>
  <si>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</si>
  <si>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</si>
  <si>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</si>
  <si>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</si>
  <si>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</si>
  <si>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</si>
  <si>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</si>
  <si>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</si>
  <si>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</si>
  <si>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</si>
  <si>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</si>
  <si>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</si>
  <si>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</si>
  <si>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</si>
  <si>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</si>
  <si>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</si>
  <si>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</si>
  <si>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</si>
  <si>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</si>
  <si>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</si>
  <si>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</si>
  <si>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</si>
  <si>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</si>
  <si>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</si>
  <si>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</si>
  <si>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</si>
  <si>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</si>
  <si>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</si>
  <si>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</si>
  <si>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</si>
  <si>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</si>
  <si>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</si>
  <si>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</si>
  <si>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</si>
  <si>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</si>
  <si>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</si>
  <si>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</si>
  <si>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</si>
  <si>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</si>
  <si>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</si>
  <si>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</si>
  <si>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</si>
  <si>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</si>
  <si>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</si>
  <si>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</si>
  <si>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</si>
  <si>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</si>
  <si>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</si>
  <si>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</si>
  <si>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</si>
  <si>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</si>
  <si>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</si>
  <si>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</si>
  <si>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</si>
  <si>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</si>
  <si>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</si>
  <si>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</si>
  <si>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</si>
  <si>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</si>
  <si>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</si>
  <si>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</si>
  <si>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</si>
  <si>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</si>
  <si>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</si>
  <si>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</si>
  <si>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</si>
  <si>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</si>
  <si>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</si>
  <si>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</si>
  <si>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</si>
  <si>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</si>
  <si>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</si>
  <si>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</si>
  <si>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</si>
  <si>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</si>
  <si>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</si>
  <si>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</si>
  <si>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</si>
  <si>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</si>
  <si>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</si>
  <si>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</si>
  <si>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</si>
  <si>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</si>
  <si>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</si>
  <si>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</si>
  <si>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</si>
  <si>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</si>
  <si>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</si>
  <si>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</si>
  <si>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</si>
  <si>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</si>
  <si>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</si>
  <si>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</si>
  <si>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</si>
  <si>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</si>
  <si>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</si>
  <si>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</si>
  <si>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</si>
  <si>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</si>
  <si>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</si>
  <si>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</si>
  <si>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</si>
  <si>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</si>
  <si>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</si>
  <si>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</si>
  <si>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</si>
  <si>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</si>
  <si>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</si>
  <si>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</si>
  <si>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</si>
  <si>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</si>
  <si>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</si>
  <si>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</si>
  <si>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</si>
  <si>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</si>
  <si>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</si>
  <si>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</si>
  <si>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</si>
  <si>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</si>
  <si>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</si>
  <si>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</si>
  <si>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</si>
  <si>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</si>
  <si>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</si>
  <si>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</si>
  <si>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</si>
  <si>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</si>
  <si>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</si>
  <si>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</si>
  <si>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</si>
  <si>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</si>
  <si>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</si>
  <si>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</si>
  <si>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</si>
  <si>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</si>
  <si>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</si>
  <si>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</si>
  <si>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</si>
  <si>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</si>
  <si>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</si>
  <si>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</si>
  <si>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</si>
  <si>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</si>
  <si>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</si>
  <si>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</si>
  <si>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</si>
  <si>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</si>
  <si>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</si>
  <si>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</si>
  <si>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</si>
  <si>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</si>
  <si>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</si>
  <si>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</si>
  <si>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</si>
  <si>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</si>
  <si>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</si>
  <si>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</si>
  <si>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</si>
  <si>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</si>
  <si>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</si>
  <si>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</si>
  <si>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</si>
  <si>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</si>
  <si>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</si>
  <si>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</si>
  <si>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</si>
  <si>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</si>
  <si>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</si>
  <si>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</si>
  <si>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</si>
  <si>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</si>
  <si>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</si>
  <si>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</si>
  <si>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</si>
  <si>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</si>
  <si>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</si>
  <si>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</si>
  <si>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</si>
  <si>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</si>
  <si>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</si>
  <si>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</si>
  <si>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</si>
  <si>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</si>
  <si>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</si>
  <si>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</si>
  <si>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</si>
  <si>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</si>
  <si>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</si>
  <si>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</si>
  <si>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</si>
  <si>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</si>
  <si>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</si>
  <si>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</si>
  <si>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</si>
  <si>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</si>
  <si>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</si>
  <si>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</si>
  <si>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</si>
  <si>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</si>
  <si>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</si>
  <si>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</si>
  <si>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</si>
  <si>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</si>
  <si>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</si>
  <si>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</si>
  <si>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</si>
  <si>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</si>
  <si>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</si>
  <si>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</si>
  <si>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</si>
  <si>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</si>
  <si>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</si>
  <si>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</si>
  <si>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</si>
  <si>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</si>
  <si>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</si>
  <si>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</si>
  <si>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</si>
  <si>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</si>
  <si>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</si>
  <si>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</si>
  <si>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</si>
  <si>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</si>
  <si>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</si>
  <si>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</si>
  <si>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</si>
  <si>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</si>
  <si>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</si>
  <si>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</si>
  <si>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</si>
  <si>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</si>
  <si>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</si>
  <si>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</si>
  <si>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</si>
  <si>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</si>
  <si>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</si>
  <si>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</si>
  <si>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</si>
  <si>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</si>
  <si>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</si>
  <si>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</si>
  <si>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</si>
  <si>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</si>
  <si>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</si>
  <si>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</si>
  <si>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</si>
  <si>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</si>
  <si>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</si>
  <si>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</si>
  <si>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</si>
  <si>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</si>
  <si>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</si>
  <si>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</si>
  <si>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</si>
  <si>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</si>
  <si>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</si>
  <si>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</si>
  <si>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</si>
  <si>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</si>
  <si>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</si>
  <si>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</si>
  <si>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</si>
  <si>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</si>
  <si>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</si>
  <si>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</si>
  <si>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</si>
  <si>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</si>
  <si>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</si>
  <si>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</si>
  <si>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</si>
  <si>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</si>
  <si>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</si>
  <si>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</si>
  <si>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</si>
  <si>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</si>
  <si>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</si>
  <si>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</si>
  <si>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</si>
  <si>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</si>
  <si>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</si>
  <si>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</si>
  <si>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</si>
  <si>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</si>
  <si>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</si>
  <si>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</si>
  <si>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</si>
  <si>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</si>
  <si>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</si>
  <si>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</si>
  <si>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</si>
  <si>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</si>
  <si>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</si>
  <si>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</si>
  <si>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</si>
  <si>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</si>
  <si>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</si>
  <si>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</si>
  <si>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</si>
  <si>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</si>
  <si>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</si>
  <si>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</si>
  <si>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</si>
  <si>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</si>
  <si>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</si>
  <si>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</si>
  <si>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</si>
  <si>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</si>
  <si>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</si>
  <si>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</si>
  <si>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</si>
  <si>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</si>
  <si>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</si>
  <si>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</si>
  <si>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</si>
  <si>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</si>
  <si>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</si>
  <si>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</si>
  <si>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</si>
  <si>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</si>
  <si>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</si>
  <si>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</si>
  <si>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</si>
  <si>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</si>
  <si>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</si>
  <si>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</si>
  <si>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</si>
  <si>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</si>
  <si>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</si>
  <si>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</si>
  <si>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</si>
  <si>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</si>
  <si>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</si>
  <si>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</si>
  <si>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</si>
  <si>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</si>
  <si>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</si>
  <si>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</si>
  <si>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</si>
  <si>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</si>
  <si>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</si>
  <si>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</si>
  <si>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</si>
  <si>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</si>
  <si>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</si>
  <si>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</si>
  <si>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</si>
  <si>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</si>
  <si>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</si>
  <si>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</si>
  <si>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</si>
  <si>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</si>
  <si>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</si>
  <si>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</si>
  <si>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</si>
  <si>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</si>
  <si>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</si>
  <si>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</si>
  <si>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</si>
  <si>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</si>
  <si>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</si>
  <si>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</si>
  <si>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</si>
  <si>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</si>
  <si>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</si>
  <si>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</si>
  <si>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</si>
  <si>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</si>
  <si>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</si>
  <si>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</si>
  <si>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</si>
  <si>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</si>
  <si>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</si>
  <si>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</si>
  <si>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</si>
  <si>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</si>
  <si>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</si>
  <si>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</si>
  <si>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</si>
  <si>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</si>
  <si>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</si>
  <si>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</si>
  <si>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</si>
  <si>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</si>
  <si>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</si>
  <si>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</si>
  <si>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</si>
  <si>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</si>
  <si>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</si>
  <si>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</si>
  <si>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</si>
  <si>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</si>
  <si>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</si>
  <si>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</si>
  <si>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</si>
  <si>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</si>
  <si>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</si>
  <si>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</si>
  <si>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</si>
  <si>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</si>
  <si>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</si>
  <si>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</si>
  <si>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</si>
  <si>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</si>
  <si>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</si>
  <si>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</si>
  <si>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</si>
  <si>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</si>
  <si>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</si>
  <si>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</si>
  <si>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</si>
  <si>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</si>
  <si>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</si>
  <si>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</si>
  <si>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</si>
  <si>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</si>
  <si>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</si>
  <si>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</si>
  <si>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</si>
  <si>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</si>
  <si>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</si>
  <si>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</si>
  <si>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</si>
  <si>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</si>
  <si>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</si>
  <si>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</si>
  <si>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</si>
  <si>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</si>
  <si>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</si>
  <si>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</si>
  <si>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</si>
  <si>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</si>
  <si>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</si>
  <si>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</si>
  <si>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</si>
  <si>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</si>
  <si>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</si>
  <si>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</si>
  <si>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</si>
  <si>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</si>
  <si>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</si>
  <si>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</si>
  <si>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</si>
  <si>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</si>
  <si>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</si>
  <si>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</si>
  <si>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</si>
  <si>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</si>
  <si>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</si>
  <si>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</si>
  <si>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</si>
  <si>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</si>
  <si>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</si>
  <si>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</si>
  <si>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</si>
  <si>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</si>
  <si>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</si>
  <si>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</si>
  <si>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</si>
  <si>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</si>
  <si>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</si>
  <si>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</si>
  <si>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</si>
  <si>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</si>
  <si>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</si>
  <si>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</si>
  <si>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</si>
  <si>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</si>
  <si>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</si>
  <si>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</si>
  <si>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</si>
  <si>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</si>
  <si>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</si>
  <si>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</si>
  <si>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</si>
  <si>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</si>
  <si>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</si>
  <si>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</si>
  <si>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</si>
  <si>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</si>
  <si>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</si>
  <si>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</si>
  <si>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</si>
  <si>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</si>
  <si>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</si>
  <si>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</si>
  <si>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</si>
  <si>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</si>
  <si>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</si>
  <si>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</si>
  <si>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</si>
  <si>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</si>
  <si>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</si>
  <si>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</si>
  <si>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</si>
  <si>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</si>
  <si>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</si>
  <si>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</si>
  <si>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</si>
  <si>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</si>
  <si>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</si>
  <si>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</si>
  <si>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</si>
  <si>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</si>
  <si>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</si>
  <si>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</si>
  <si>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</si>
  <si>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</si>
  <si>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</si>
  <si>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</si>
  <si>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</si>
  <si>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</si>
  <si>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</si>
  <si>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</si>
  <si>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</si>
  <si>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</si>
  <si>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</si>
  <si>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</si>
  <si>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</si>
  <si>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</si>
  <si>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</si>
  <si>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</si>
  <si>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</si>
  <si>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</si>
  <si>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</si>
  <si>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</si>
  <si>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</si>
  <si>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</si>
  <si>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</si>
  <si>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</si>
  <si>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</si>
  <si>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</si>
  <si>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</si>
  <si>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</si>
  <si>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</si>
  <si>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</si>
  <si>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</si>
  <si>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</si>
  <si>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</si>
  <si>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</si>
  <si>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</si>
  <si>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</si>
  <si>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</si>
  <si>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</si>
  <si>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</si>
  <si>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</si>
  <si>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</si>
  <si>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</si>
  <si>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</si>
  <si>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</si>
  <si>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</si>
  <si>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</si>
  <si>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</si>
  <si>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</si>
  <si>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</si>
  <si>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</si>
  <si>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</si>
  <si>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</si>
  <si>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</si>
  <si>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</si>
  <si>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</si>
  <si>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</si>
  <si>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</si>
  <si>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</si>
  <si>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</si>
  <si>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</si>
  <si>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</si>
  <si>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</si>
  <si>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</si>
  <si>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</si>
  <si>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</si>
  <si>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</si>
  <si>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</si>
  <si>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</si>
  <si>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</si>
  <si>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</si>
  <si>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</si>
  <si>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</si>
  <si>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</si>
  <si>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</si>
  <si>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</si>
  <si>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</si>
  <si>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</si>
  <si>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</si>
  <si>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</si>
  <si>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</si>
  <si>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</si>
  <si>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</si>
  <si>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</si>
  <si>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</si>
  <si>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</si>
  <si>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</si>
  <si>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</si>
  <si>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</si>
  <si>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</si>
  <si>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</si>
  <si>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</si>
  <si>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</si>
  <si>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</si>
  <si>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</si>
  <si>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</si>
  <si>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</si>
  <si>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</si>
  <si>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</si>
  <si>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</si>
  <si>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</si>
  <si>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</si>
  <si>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</si>
  <si>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</si>
  <si>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</si>
  <si>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</si>
  <si>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</si>
  <si>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</si>
  <si>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</si>
  <si>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</si>
  <si>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</si>
  <si>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</si>
  <si>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</si>
  <si>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</si>
  <si>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</si>
  <si>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</si>
  <si>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</si>
  <si>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</si>
  <si>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</si>
  <si>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</si>
  <si>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</si>
  <si>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</si>
  <si>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</si>
  <si>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</si>
  <si>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</si>
  <si>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</si>
  <si>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</si>
  <si>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</si>
  <si>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</si>
  <si>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</si>
  <si>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</si>
  <si>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</si>
  <si>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</si>
  <si>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</si>
  <si>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</si>
  <si>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</si>
  <si>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</si>
  <si>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</si>
  <si>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</si>
  <si>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</si>
  <si>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</si>
  <si>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</si>
  <si>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</si>
  <si>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</si>
  <si>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</si>
  <si>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</si>
  <si>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</si>
  <si>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</si>
  <si>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</si>
  <si>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</si>
  <si>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</si>
  <si>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</si>
  <si>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</si>
  <si>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</si>
  <si>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</si>
  <si>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</si>
  <si>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</si>
  <si>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</si>
  <si>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</si>
  <si>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</si>
  <si>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</si>
  <si>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</si>
  <si>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</si>
  <si>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</si>
  <si>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</si>
  <si>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</si>
  <si>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</si>
  <si>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</si>
  <si>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</si>
  <si>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</si>
  <si>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</si>
  <si>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</si>
  <si>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</si>
  <si>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</si>
  <si>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</si>
  <si>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</si>
  <si>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</si>
  <si>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</si>
  <si>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</si>
  <si>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</si>
  <si>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</si>
  <si>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</si>
  <si>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</si>
  <si>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</si>
  <si>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</si>
  <si>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</si>
  <si>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</si>
  <si>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</si>
  <si>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</si>
  <si>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</si>
  <si>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</si>
  <si>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</si>
  <si>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</si>
  <si>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</si>
  <si>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</si>
  <si>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</si>
  <si>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</si>
  <si>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</si>
  <si>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</si>
  <si>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</si>
  <si>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</si>
  <si>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</si>
  <si>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</si>
  <si>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</si>
  <si>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</si>
  <si>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</si>
  <si>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</si>
  <si>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</si>
  <si>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</si>
  <si>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</si>
  <si>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</si>
  <si>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</si>
  <si>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</si>
  <si>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</si>
  <si>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</si>
  <si>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</si>
  <si>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</si>
  <si>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</si>
  <si>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</si>
  <si>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</si>
  <si>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</si>
  <si>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</si>
  <si>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</si>
  <si>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</si>
  <si>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</si>
  <si>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</si>
  <si>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</si>
  <si>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</si>
  <si>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</si>
  <si>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</si>
  <si>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</si>
  <si>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</si>
  <si>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</si>
  <si>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</si>
  <si>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</si>
  <si>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</si>
  <si>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</si>
  <si>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</si>
  <si>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</si>
  <si>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</si>
  <si>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</si>
  <si>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</si>
  <si>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</si>
  <si>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</si>
  <si>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</si>
  <si>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</si>
  <si>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</si>
  <si>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</si>
  <si>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</si>
  <si>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</si>
  <si>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</si>
  <si>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</si>
  <si>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</si>
  <si>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</si>
  <si>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</si>
  <si>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</si>
  <si>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</si>
  <si>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</si>
  <si>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</si>
  <si>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</si>
  <si>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</si>
  <si>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</si>
  <si>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</si>
  <si>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</si>
  <si>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</si>
  <si>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</si>
  <si>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</si>
  <si>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</si>
  <si>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</si>
  <si>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</si>
  <si>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</si>
  <si>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</si>
  <si>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</si>
  <si>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</si>
  <si>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</si>
  <si>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</si>
  <si>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</si>
  <si>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</si>
  <si>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</si>
  <si>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</si>
  <si>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</si>
  <si>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</si>
  <si>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</si>
  <si>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</si>
  <si>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</si>
  <si>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</si>
  <si>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</si>
  <si>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</si>
  <si>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</si>
  <si>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</si>
  <si>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</si>
  <si>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</si>
  <si>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</si>
  <si>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</si>
  <si>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</si>
  <si>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</si>
  <si>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</si>
  <si>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</si>
  <si>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</si>
  <si>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</si>
  <si>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</si>
  <si>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</si>
  <si>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</si>
  <si>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</si>
  <si>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</si>
  <si>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</si>
  <si>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</si>
  <si>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</si>
  <si>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</si>
  <si>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</si>
  <si>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</si>
  <si>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</si>
  <si>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</si>
  <si>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</si>
  <si>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</si>
  <si>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</si>
  <si>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</si>
  <si>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</si>
  <si>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</si>
  <si>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</si>
  <si>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</si>
  <si>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</si>
  <si>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</si>
  <si>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</si>
  <si>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</si>
  <si>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</si>
  <si>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</si>
  <si>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</si>
  <si>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</si>
  <si>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</si>
  <si>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</si>
  <si>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</si>
  <si>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</si>
  <si>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</si>
  <si>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</si>
  <si>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</si>
  <si>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</si>
  <si>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</si>
  <si>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</si>
  <si>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</si>
  <si>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</si>
  <si>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</si>
  <si>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</si>
  <si>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</si>
  <si>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</si>
  <si>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</si>
  <si>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</si>
  <si>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</si>
  <si>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</si>
  <si>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</si>
  <si>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</si>
  <si>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</si>
  <si>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</si>
  <si>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</si>
  <si>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</si>
  <si>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</si>
  <si>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</si>
  <si>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</si>
  <si>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</si>
  <si>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</si>
  <si>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</si>
  <si>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</si>
  <si>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</si>
  <si>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</si>
  <si>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</si>
  <si>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</si>
  <si>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</si>
  <si>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</si>
  <si>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</si>
  <si>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</si>
  <si>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</si>
  <si>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</si>
  <si>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</si>
  <si>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</si>
  <si>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</si>
  <si>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</si>
  <si>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</si>
  <si>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</si>
  <si>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</si>
  <si>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</si>
  <si>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</si>
  <si>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</si>
  <si>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</si>
  <si>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</si>
  <si>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</si>
  <si>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</si>
  <si>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</si>
  <si>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</si>
  <si>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</si>
  <si>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</si>
  <si>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</si>
  <si>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</si>
  <si>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</si>
  <si>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</si>
  <si>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</si>
  <si>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</si>
  <si>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</si>
  <si>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</si>
  <si>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</si>
  <si>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</si>
  <si>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</si>
  <si>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</si>
  <si>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</si>
  <si>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</si>
  <si>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</si>
  <si>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</si>
  <si>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</si>
  <si>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</si>
  <si>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</si>
  <si>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</si>
  <si>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</si>
  <si>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</si>
  <si>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</si>
  <si>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</si>
  <si>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</si>
  <si>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</si>
  <si>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</si>
  <si>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</si>
  <si>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</si>
  <si>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</si>
  <si>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</si>
  <si>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</si>
  <si>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</si>
  <si>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</si>
  <si>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</si>
  <si>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</si>
  <si>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</si>
  <si>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</si>
  <si>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</si>
  <si>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</si>
  <si>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</si>
  <si>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</si>
  <si>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</si>
  <si>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</si>
  <si>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</si>
  <si>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</si>
  <si>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</si>
  <si>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</si>
  <si>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</si>
  <si>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</si>
  <si>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</si>
  <si>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</si>
  <si>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</si>
  <si>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</si>
  <si>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</si>
  <si>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</si>
  <si>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</si>
  <si>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</si>
  <si>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</si>
  <si>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</si>
  <si>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</si>
  <si>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</si>
  <si>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</si>
  <si>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</si>
  <si>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</si>
  <si>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</si>
  <si>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</si>
  <si>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</si>
  <si>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</si>
  <si>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</si>
  <si>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</si>
  <si>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</si>
  <si>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</si>
  <si>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</si>
  <si>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</si>
  <si>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</si>
  <si>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</si>
  <si>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</si>
  <si>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</si>
  <si>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</si>
  <si>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</si>
  <si>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</si>
  <si>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</si>
  <si>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</si>
  <si>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</si>
  <si>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</si>
  <si>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</si>
  <si>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</si>
  <si>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</si>
  <si>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</si>
  <si>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</si>
  <si>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</si>
  <si>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</si>
  <si>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</si>
  <si>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</si>
  <si>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</si>
  <si>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</si>
  <si>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</si>
  <si>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</si>
  <si>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</si>
  <si>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</si>
  <si>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</si>
  <si>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</si>
  <si>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</si>
  <si>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</si>
  <si>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</si>
  <si>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</si>
  <si>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</si>
  <si>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</si>
  <si>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</si>
  <si>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</si>
  <si>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</si>
  <si>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</si>
  <si>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</si>
  <si>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</si>
  <si>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</si>
  <si>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</si>
  <si>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</si>
  <si>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</si>
  <si>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</si>
  <si>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</si>
  <si>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</si>
  <si>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</si>
  <si>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</si>
  <si>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</si>
  <si>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</si>
  <si>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</si>
  <si>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</si>
  <si>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</si>
  <si>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</si>
  <si>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</si>
  <si>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</si>
  <si>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</si>
  <si>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</si>
  <si>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</si>
  <si>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</si>
  <si>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</si>
  <si>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</si>
  <si>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</si>
  <si>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</si>
  <si>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</si>
  <si>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</si>
  <si>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</si>
  <si>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</si>
  <si>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</si>
  <si>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</si>
  <si>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</si>
  <si>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</si>
  <si>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</si>
  <si>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</si>
  <si>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</si>
  <si>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</si>
  <si>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</si>
  <si>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</si>
  <si>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</si>
  <si>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</si>
  <si>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</si>
  <si>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</si>
  <si>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</si>
  <si>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</si>
  <si>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</si>
  <si>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</si>
  <si>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</si>
  <si>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</si>
  <si>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</si>
  <si>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</si>
  <si>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</si>
  <si>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</si>
  <si>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</si>
  <si>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</si>
  <si>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</si>
  <si>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</si>
  <si>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</si>
  <si>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</si>
  <si>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</si>
  <si>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</si>
  <si>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</si>
  <si>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</si>
  <si>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</si>
  <si>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</si>
  <si>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</si>
  <si>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</si>
  <si>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</si>
  <si>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</si>
  <si>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</si>
  <si>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</si>
  <si>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</si>
  <si>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</si>
  <si>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</si>
  <si>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</si>
  <si>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</si>
  <si>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</si>
  <si>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</si>
  <si>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</si>
  <si>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</si>
  <si>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</si>
  <si>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</si>
  <si>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</si>
  <si>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</si>
  <si>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</si>
  <si>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</si>
  <si>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</si>
  <si>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</si>
  <si>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</si>
  <si>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</si>
  <si>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</si>
  <si>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</si>
  <si>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</si>
  <si>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</si>
  <si>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</si>
  <si>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</si>
  <si>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</si>
  <si>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</si>
  <si>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</si>
  <si>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</si>
  <si>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</si>
  <si>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</si>
  <si>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</si>
  <si>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</si>
  <si>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</si>
  <si>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</si>
  <si>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</si>
  <si>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</si>
  <si>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</si>
  <si>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</si>
  <si>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</si>
  <si>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</si>
  <si>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</si>
  <si>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</si>
  <si>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</si>
  <si>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</si>
  <si>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</si>
  <si>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</si>
  <si>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</si>
  <si>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</si>
  <si>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</si>
  <si>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</si>
  <si>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</si>
  <si>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</si>
  <si>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</si>
  <si>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</si>
  <si>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</si>
  <si>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</si>
  <si>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</si>
  <si>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</si>
  <si>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</si>
  <si>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</si>
  <si>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</si>
  <si>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</si>
  <si>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</si>
  <si>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</si>
  <si>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</si>
  <si>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</si>
  <si>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</si>
  <si>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</si>
  <si>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</si>
  <si>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</si>
  <si>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</si>
  <si>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</si>
  <si>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</si>
  <si>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</si>
  <si>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</si>
  <si>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</si>
  <si>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</si>
  <si>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</si>
  <si>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</si>
  <si>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</si>
  <si>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</si>
  <si>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</si>
  <si>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</si>
  <si>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</si>
  <si>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</si>
  <si>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</si>
  <si>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</si>
  <si>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</si>
  <si>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</si>
  <si>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</si>
  <si>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</si>
  <si>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</si>
  <si>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</si>
  <si>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</si>
  <si>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</si>
  <si>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</si>
  <si>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</si>
  <si>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</si>
  <si>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</si>
  <si>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</si>
  <si>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</si>
  <si>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</si>
  <si>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</si>
  <si>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</si>
  <si>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</si>
  <si>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</si>
  <si>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</si>
  <si>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</si>
  <si>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</si>
  <si>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</si>
  <si>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</si>
  <si>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</si>
  <si>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</si>
  <si>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</si>
  <si>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</si>
  <si>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</si>
  <si>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</si>
  <si>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</si>
  <si>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</si>
  <si>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</si>
  <si>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</si>
  <si>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</si>
  <si>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</si>
  <si>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</si>
  <si>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</si>
  <si>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</si>
  <si>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</si>
  <si>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</si>
  <si>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</si>
  <si>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</si>
  <si>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</si>
  <si>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</si>
  <si>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</si>
  <si>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</si>
  <si>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</si>
  <si>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</si>
  <si>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</si>
  <si>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</si>
  <si>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</si>
  <si>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</si>
  <si>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</si>
  <si>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</si>
  <si>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</si>
  <si>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</si>
  <si>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</si>
  <si>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</si>
  <si>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</si>
  <si>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</si>
  <si>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</si>
  <si>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</si>
  <si>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</si>
  <si>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</si>
  <si>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</si>
  <si>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</si>
  <si>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</si>
  <si>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</si>
  <si>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</si>
  <si>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</si>
  <si>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</si>
  <si>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</si>
  <si>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</si>
  <si>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</si>
  <si>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</si>
  <si>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</si>
  <si>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</si>
  <si>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</si>
  <si>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</si>
  <si>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</si>
  <si>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</si>
  <si>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</si>
  <si>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</si>
  <si>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</si>
  <si>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</si>
  <si>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</si>
  <si>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</si>
  <si>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</si>
  <si>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</si>
  <si>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</si>
  <si>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</si>
  <si>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</si>
  <si>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</si>
  <si>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</si>
  <si>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</si>
  <si>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</si>
  <si>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</si>
  <si>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</si>
  <si>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</si>
  <si>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</si>
  <si>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</si>
  <si>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</si>
  <si>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</si>
  <si>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</si>
  <si>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</si>
  <si>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</si>
  <si>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</si>
  <si>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</si>
  <si>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</si>
  <si>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</si>
  <si>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</si>
  <si>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</si>
  <si>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</si>
  <si>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</si>
  <si>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</si>
  <si>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</si>
  <si>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</si>
  <si>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</si>
  <si>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</si>
  <si>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</si>
  <si>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</si>
  <si>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</si>
  <si>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</si>
  <si>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</si>
  <si>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</si>
  <si>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</si>
  <si>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</si>
  <si>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</si>
  <si>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</si>
  <si>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</si>
  <si>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</si>
  <si>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</si>
  <si>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</si>
  <si>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</si>
  <si>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</si>
  <si>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</si>
  <si>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</si>
  <si>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</si>
  <si>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</si>
  <si>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</si>
  <si>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</si>
  <si>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</si>
  <si>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</si>
  <si>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</si>
  <si>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</si>
  <si>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</si>
  <si>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</si>
  <si>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</si>
  <si>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</si>
  <si>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</si>
  <si>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</si>
  <si>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</si>
  <si>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</si>
  <si>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</si>
  <si>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</si>
  <si>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</si>
  <si>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</si>
  <si>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</si>
  <si>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</si>
  <si>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</si>
  <si>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</si>
  <si>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</si>
  <si>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</si>
  <si>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</si>
  <si>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</si>
  <si>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</si>
  <si>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</si>
  <si>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</si>
  <si>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</si>
  <si>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</si>
  <si>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</si>
  <si>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</si>
  <si>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</si>
  <si>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</si>
  <si>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</si>
  <si>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</si>
  <si>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</si>
  <si>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</si>
  <si>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</si>
  <si>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</si>
  <si>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</si>
  <si>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</si>
  <si>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</si>
  <si>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</si>
  <si>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</si>
  <si>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</si>
  <si>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</si>
  <si>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</si>
  <si>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</si>
  <si>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</si>
  <si>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</si>
  <si>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</si>
  <si>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</si>
  <si>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</si>
  <si>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</si>
  <si>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</si>
  <si>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</si>
  <si>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</si>
  <si>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</si>
  <si>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</si>
  <si>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</si>
  <si>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</si>
  <si>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</si>
  <si>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</si>
  <si>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</si>
  <si>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</si>
  <si>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</si>
  <si>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</si>
  <si>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</si>
  <si>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</si>
  <si>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</si>
  <si>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</si>
  <si>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</si>
  <si>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</si>
  <si>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</si>
  <si>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</si>
  <si>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</si>
  <si>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</si>
  <si>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</si>
  <si>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</si>
  <si>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</si>
  <si>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</si>
  <si>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</si>
  <si>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</si>
  <si>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</si>
  <si>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</si>
  <si>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</si>
  <si>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</si>
  <si>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</si>
  <si>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</si>
  <si>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</si>
  <si>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</si>
  <si>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</si>
  <si>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</si>
  <si>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</si>
  <si>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</si>
  <si>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</si>
  <si>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</si>
  <si>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</si>
  <si>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</si>
  <si>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</si>
  <si>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</si>
  <si>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</si>
  <si>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</si>
  <si>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</si>
  <si>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</si>
  <si>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</si>
  <si>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</si>
  <si>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</si>
  <si>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</si>
  <si>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</si>
  <si>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</si>
  <si>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</si>
  <si>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</si>
  <si>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</si>
  <si>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</si>
  <si>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</si>
  <si>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</si>
  <si>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</si>
  <si>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</si>
  <si>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</si>
  <si>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</si>
  <si>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</si>
  <si>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</si>
  <si>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</si>
  <si>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</si>
  <si>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</si>
  <si>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</si>
  <si>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</si>
  <si>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</si>
  <si>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</si>
  <si>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</si>
  <si>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</si>
  <si>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</si>
  <si>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</si>
  <si>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</si>
  <si>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</si>
  <si>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</si>
  <si>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</si>
  <si>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</si>
  <si>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</si>
  <si>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</si>
  <si>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</si>
  <si>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</si>
  <si>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</si>
  <si>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</si>
  <si>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</si>
  <si>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</si>
  <si>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</si>
  <si>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</si>
  <si>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</si>
  <si>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</si>
  <si>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</si>
  <si>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</si>
  <si>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</si>
  <si>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</si>
  <si>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</si>
  <si>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</si>
  <si>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</si>
  <si>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</si>
  <si>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</si>
  <si>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</si>
  <si>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</si>
  <si>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</si>
  <si>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</si>
  <si>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</si>
  <si>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</si>
  <si>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</si>
  <si>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</si>
  <si>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</si>
  <si>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</si>
  <si>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</si>
  <si>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</si>
  <si>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</si>
  <si>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</si>
  <si>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</si>
  <si>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</si>
  <si>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</si>
  <si>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</si>
  <si>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</si>
  <si>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</si>
  <si>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</si>
  <si>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</si>
  <si>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</si>
  <si>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</si>
  <si>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</si>
  <si>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</si>
  <si>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</si>
  <si>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</si>
  <si>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</si>
  <si>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</si>
  <si>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</si>
  <si>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</si>
  <si>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</si>
  <si>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</si>
  <si>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</si>
  <si>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</si>
  <si>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</si>
  <si>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</si>
  <si>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</si>
  <si>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</si>
  <si>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</si>
  <si>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</si>
  <si>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</si>
  <si>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</si>
  <si>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</si>
  <si>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</si>
  <si>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</si>
  <si>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</si>
  <si>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</si>
  <si>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</si>
  <si>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</si>
  <si>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</si>
  <si>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</si>
  <si>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</si>
  <si>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</si>
  <si>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</si>
  <si>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</si>
  <si>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</si>
  <si>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</si>
  <si>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</si>
  <si>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</si>
  <si>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</si>
  <si>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</si>
  <si>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</si>
  <si>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</si>
  <si>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</si>
  <si>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</si>
  <si>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</si>
  <si>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</si>
  <si>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</si>
  <si>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</si>
  <si>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</si>
  <si>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</si>
  <si>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</si>
  <si>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</si>
  <si>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</si>
  <si>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</si>
  <si>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</si>
  <si>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</si>
  <si>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</si>
  <si>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</si>
  <si>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</si>
  <si>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</si>
  <si>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</si>
  <si>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</si>
  <si>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</si>
  <si>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</si>
  <si>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</si>
  <si>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</si>
  <si>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</si>
  <si>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</si>
  <si>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</si>
  <si>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</si>
  <si>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</si>
  <si>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</si>
  <si>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</si>
  <si>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</si>
  <si>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</si>
  <si>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</si>
  <si>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</si>
  <si>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</si>
  <si>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</si>
  <si>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</si>
  <si>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</si>
  <si>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</si>
  <si>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</si>
  <si>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</si>
  <si>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</si>
  <si>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</si>
  <si>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</si>
  <si>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</si>
  <si>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</si>
  <si>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</si>
  <si>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</si>
  <si>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</si>
  <si>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</si>
  <si>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</si>
  <si>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</si>
  <si>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</si>
  <si>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</si>
  <si>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</si>
  <si>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</si>
  <si>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</si>
  <si>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</si>
  <si>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</si>
  <si>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</si>
  <si>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</si>
  <si>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</si>
  <si>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</si>
  <si>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</si>
  <si>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</si>
  <si>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</si>
  <si>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</si>
  <si>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</si>
  <si>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</si>
  <si>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</si>
  <si>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</si>
  <si>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</si>
  <si>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</si>
  <si>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</si>
  <si>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</si>
  <si>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</si>
  <si>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</si>
  <si>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</si>
  <si>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</si>
  <si>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</si>
  <si>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</si>
  <si>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</si>
  <si>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</si>
  <si>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</si>
  <si>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</si>
  <si>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</si>
  <si>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</si>
  <si>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</si>
  <si>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</si>
  <si>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</si>
  <si>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</si>
  <si>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</si>
  <si>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</si>
  <si>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</si>
  <si>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</si>
  <si>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</si>
  <si>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</si>
  <si>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</si>
  <si>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</si>
  <si>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</si>
  <si>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</si>
  <si>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</si>
  <si>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</si>
  <si>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</si>
  <si>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</si>
  <si>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</si>
  <si>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</si>
  <si>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</si>
  <si>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</si>
  <si>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</si>
  <si>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</si>
  <si>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</si>
  <si>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</si>
  <si>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</si>
  <si>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</si>
  <si>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</si>
  <si>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</si>
  <si>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</si>
  <si>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</si>
  <si>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</si>
  <si>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</si>
  <si>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</si>
  <si>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</si>
  <si>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</si>
  <si>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</si>
  <si>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</si>
  <si>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</si>
  <si>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</si>
  <si>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</si>
  <si>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</si>
  <si>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</si>
  <si>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</si>
  <si>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</si>
  <si>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</si>
  <si>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</si>
  <si>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</si>
  <si>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</si>
  <si>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</si>
  <si>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</si>
  <si>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</si>
  <si>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</si>
  <si>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</si>
  <si>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</si>
  <si>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</si>
  <si>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</si>
  <si>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</si>
  <si>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</si>
  <si>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</si>
  <si>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</si>
  <si>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</si>
  <si>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</si>
  <si>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</si>
  <si>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</si>
  <si>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</si>
  <si>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</si>
  <si>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</si>
  <si>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</si>
  <si>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</si>
  <si>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</si>
  <si>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</si>
  <si>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</si>
  <si>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</si>
  <si>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</si>
  <si>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</si>
  <si>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</si>
  <si>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</si>
  <si>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</si>
  <si>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</si>
  <si>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</si>
  <si>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</si>
  <si>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</si>
  <si>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</si>
  <si>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</si>
  <si>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</si>
  <si>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</si>
  <si>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</si>
  <si>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</si>
  <si>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</si>
  <si>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</si>
  <si>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</si>
  <si>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</si>
  <si>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</si>
  <si>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</si>
  <si>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</si>
  <si>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</si>
  <si>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</si>
  <si>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</si>
  <si>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</si>
  <si>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</si>
  <si>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</si>
  <si>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</si>
  <si>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</si>
  <si>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</si>
  <si>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</si>
  <si>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</si>
  <si>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</si>
  <si>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</si>
  <si>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</si>
  <si>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</si>
  <si>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</si>
  <si>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</si>
  <si>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</si>
  <si>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</si>
  <si>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</si>
  <si>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</si>
  <si>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</si>
  <si>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</si>
  <si>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</si>
  <si>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</si>
  <si>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</si>
  <si>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</si>
  <si>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</si>
  <si>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</si>
  <si>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</si>
  <si>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</si>
  <si>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</si>
  <si>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</si>
  <si>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</si>
  <si>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</si>
  <si>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</si>
  <si>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</si>
  <si>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</si>
  <si>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</si>
  <si>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</si>
  <si>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</si>
  <si>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</si>
  <si>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</si>
  <si>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</si>
  <si>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</si>
  <si>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</si>
  <si>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</si>
  <si>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</si>
  <si>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</si>
  <si>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</si>
  <si>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</si>
  <si>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</si>
  <si>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</si>
  <si>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</si>
  <si>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</si>
  <si>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</si>
  <si>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</si>
  <si>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</si>
  <si>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</si>
  <si>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</si>
  <si>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</si>
  <si>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</si>
  <si>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</si>
  <si>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</si>
  <si>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</si>
  <si>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</si>
  <si>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</si>
  <si>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</si>
  <si>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</si>
  <si>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</si>
  <si>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</si>
  <si>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</si>
  <si>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</si>
  <si>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</si>
  <si>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</si>
  <si>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</si>
  <si>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</si>
  <si>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</si>
  <si>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</si>
  <si>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</si>
  <si>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</si>
  <si>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</si>
  <si>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</si>
  <si>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</si>
  <si>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</si>
  <si>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</si>
  <si>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</si>
  <si>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</si>
  <si>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</si>
  <si>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</si>
  <si>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</si>
  <si>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</si>
  <si>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</si>
  <si>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</si>
  <si>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</si>
  <si>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</si>
  <si>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</si>
  <si>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</si>
  <si>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</si>
  <si>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</si>
  <si>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</si>
  <si>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</si>
  <si>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</si>
  <si>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</si>
  <si>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</si>
  <si>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</si>
  <si>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</si>
  <si>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</si>
  <si>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</si>
  <si>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</si>
  <si>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</si>
  <si>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</si>
  <si>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</si>
  <si>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</si>
  <si>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</si>
  <si>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</si>
  <si>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</si>
  <si>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</si>
  <si>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</si>
  <si>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</si>
  <si>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</si>
  <si>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</si>
  <si>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</si>
  <si>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</si>
  <si>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</si>
  <si>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</si>
  <si>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</si>
  <si>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</si>
  <si>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</si>
  <si>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</si>
  <si>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</si>
  <si>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</si>
  <si>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</si>
  <si>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</si>
  <si>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</si>
  <si>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</si>
  <si>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</si>
  <si>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</si>
  <si>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</si>
  <si>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</si>
  <si>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</si>
  <si>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</si>
  <si>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</si>
  <si>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</si>
  <si>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</si>
  <si>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</si>
  <si>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</si>
  <si>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</si>
  <si>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</si>
  <si>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</si>
  <si>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</si>
  <si>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</si>
  <si>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</si>
  <si>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</si>
  <si>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</si>
  <si>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</si>
  <si>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</si>
  <si>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</si>
  <si>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</si>
  <si>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</si>
  <si>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</si>
  <si>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</si>
  <si>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</si>
  <si>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</si>
  <si>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</si>
  <si>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</si>
  <si>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</si>
  <si>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</si>
  <si>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</si>
  <si>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</si>
  <si>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</si>
  <si>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</si>
  <si>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</si>
  <si>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</si>
  <si>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</si>
  <si>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</si>
  <si>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</si>
  <si>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</si>
  <si>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</si>
  <si>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</si>
  <si>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</si>
  <si>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</si>
  <si>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</si>
  <si>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</si>
  <si>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</si>
  <si>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</si>
  <si>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</si>
  <si>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</si>
  <si>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</si>
  <si>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</si>
  <si>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</si>
  <si>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</si>
  <si>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</si>
  <si>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</si>
  <si>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</si>
  <si>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</si>
  <si>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</si>
  <si>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</si>
  <si>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</si>
  <si>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</si>
  <si>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</si>
  <si>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</si>
  <si>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</si>
  <si>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</si>
  <si>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</si>
  <si>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</si>
  <si>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</si>
  <si>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</si>
  <si>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</si>
  <si>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</si>
  <si>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</si>
  <si>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</si>
  <si>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</si>
  <si>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</si>
  <si>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</si>
  <si>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</si>
  <si>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</si>
  <si>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</si>
  <si>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</si>
  <si>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</si>
  <si>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</si>
  <si>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</si>
  <si>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</si>
  <si>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</si>
  <si>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</si>
  <si>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</si>
  <si>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</si>
  <si>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</si>
  <si>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</si>
  <si>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</si>
  <si>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</si>
  <si>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</si>
  <si>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</si>
  <si>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</si>
  <si>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</si>
  <si>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</si>
  <si>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</si>
  <si>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</si>
  <si>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</si>
  <si>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</si>
  <si>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</si>
  <si>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</si>
  <si>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</si>
  <si>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</si>
  <si>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</si>
  <si>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</si>
  <si>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</si>
  <si>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</si>
  <si>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</si>
  <si>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</si>
  <si>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</si>
  <si>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</si>
  <si>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</si>
  <si>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</si>
  <si>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</si>
  <si>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</si>
  <si>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</si>
  <si>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</si>
  <si>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</si>
  <si>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</si>
  <si>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</si>
  <si>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</si>
  <si>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</si>
  <si>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</si>
  <si>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</si>
  <si>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</si>
  <si>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</si>
  <si>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</si>
  <si>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</si>
  <si>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</si>
  <si>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</si>
  <si>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</si>
  <si>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</si>
  <si>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</si>
  <si>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</si>
  <si>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</si>
  <si>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</si>
  <si>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</si>
  <si>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</si>
  <si>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</si>
  <si>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</si>
  <si>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</si>
  <si>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</si>
  <si>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</si>
  <si>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</si>
  <si>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</si>
  <si>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</si>
  <si>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</si>
  <si>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</si>
  <si>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</si>
  <si>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</si>
  <si>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</si>
  <si>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</si>
  <si>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</si>
  <si>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</si>
  <si>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</si>
  <si>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</si>
  <si>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</si>
  <si>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</si>
  <si>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</si>
  <si>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</si>
  <si>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</si>
  <si>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</si>
  <si>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</si>
  <si>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</si>
  <si>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</si>
  <si>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</si>
  <si>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</si>
  <si>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</si>
  <si>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</si>
  <si>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</si>
  <si>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</si>
  <si>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</si>
  <si>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</si>
  <si>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</si>
  <si>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</si>
  <si>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</si>
  <si>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</si>
  <si>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</si>
  <si>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</si>
  <si>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</si>
  <si>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</si>
  <si>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</si>
  <si>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</si>
  <si>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</si>
  <si>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</si>
  <si>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</si>
  <si>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</si>
  <si>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</si>
  <si>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</si>
  <si>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</si>
  <si>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</si>
  <si>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</si>
  <si>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</si>
  <si>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</si>
  <si>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</si>
  <si>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</si>
  <si>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</si>
  <si>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</si>
  <si>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</si>
  <si>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</si>
  <si>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</si>
  <si>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</si>
  <si>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</si>
  <si>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</si>
  <si>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</si>
  <si>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</si>
  <si>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</si>
  <si>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</si>
  <si>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</si>
  <si>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</si>
  <si>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</si>
  <si>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</si>
  <si>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</si>
  <si>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</si>
  <si>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</si>
  <si>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</si>
  <si>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</si>
  <si>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</si>
  <si>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</si>
  <si>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</si>
  <si>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</si>
  <si>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</si>
  <si>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</si>
  <si>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</si>
  <si>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</si>
  <si>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</si>
  <si>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</si>
  <si>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</si>
  <si>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</si>
  <si>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</si>
  <si>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</si>
  <si>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</si>
  <si>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</si>
  <si>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</si>
  <si>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</si>
  <si>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</si>
  <si>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</si>
  <si>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</si>
  <si>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</si>
  <si>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</si>
  <si>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</si>
  <si>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</si>
  <si>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</si>
  <si>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</si>
  <si>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</si>
  <si>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</si>
  <si>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</si>
  <si>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</si>
  <si>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</si>
  <si>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</si>
  <si>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</si>
  <si>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</si>
  <si>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</si>
  <si>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</si>
  <si>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</si>
  <si>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</si>
  <si>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</si>
  <si>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</si>
  <si>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</si>
  <si>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</si>
  <si>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</si>
  <si>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</si>
  <si>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</si>
  <si>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</si>
  <si>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</si>
  <si>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</si>
  <si>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</si>
  <si>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</si>
  <si>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</si>
  <si>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</si>
  <si>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</si>
  <si>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</si>
  <si>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</si>
  <si>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</si>
  <si>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</si>
  <si>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</si>
  <si>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</si>
  <si>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</si>
  <si>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</si>
  <si>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</si>
  <si>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</si>
  <si>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</si>
  <si>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</si>
  <si>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</si>
  <si>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</si>
  <si>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</si>
  <si>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</si>
  <si>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</si>
  <si>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</si>
  <si>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</si>
  <si>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</si>
  <si>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</si>
  <si>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</si>
  <si>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</si>
  <si>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</si>
  <si>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</si>
  <si>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</si>
  <si>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</si>
  <si>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</si>
  <si>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</si>
  <si>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</si>
  <si>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</si>
  <si>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</si>
  <si>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</si>
  <si>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</si>
  <si>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</si>
  <si>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</si>
  <si>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</si>
  <si>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</si>
  <si>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</si>
  <si>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</si>
  <si>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</si>
  <si>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</si>
  <si>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</si>
  <si>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</si>
  <si>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</si>
  <si>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</si>
  <si>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</si>
  <si>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</si>
  <si>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</si>
  <si>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</si>
  <si>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</si>
  <si>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</si>
  <si>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</si>
  <si>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</si>
  <si>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</si>
  <si>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</si>
  <si>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</si>
  <si>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</si>
  <si>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</si>
  <si>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</si>
  <si>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</si>
  <si>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</si>
  <si>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</si>
  <si>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</si>
  <si>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</si>
  <si>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</si>
  <si>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</si>
  <si>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</si>
  <si>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</si>
  <si>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</si>
  <si>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</si>
  <si>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</si>
  <si>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</si>
  <si>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</si>
  <si>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</si>
  <si>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</si>
  <si>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</si>
  <si>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</si>
  <si>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</si>
  <si>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</si>
  <si>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</si>
  <si>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</si>
  <si>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</si>
  <si>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</si>
  <si>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</si>
  <si>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</si>
  <si>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</si>
  <si>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</si>
  <si>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</si>
  <si>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</si>
  <si>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</si>
  <si>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</si>
  <si>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</si>
  <si>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</si>
  <si>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</si>
  <si>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</si>
  <si>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</si>
  <si>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</si>
  <si>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</si>
  <si>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</si>
  <si>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</si>
  <si>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</si>
  <si>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</si>
  <si>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</si>
  <si>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</si>
  <si>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</si>
  <si>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</si>
  <si>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</si>
  <si>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</si>
  <si>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</si>
  <si>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</si>
  <si>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</si>
  <si>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</si>
  <si>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</si>
  <si>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</si>
  <si>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</si>
  <si>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</si>
  <si>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</si>
  <si>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</si>
  <si>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</si>
  <si>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</si>
  <si>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</si>
  <si>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</si>
  <si>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</si>
  <si>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</si>
  <si>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</si>
  <si>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</si>
  <si>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</si>
  <si>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</si>
  <si>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</si>
  <si>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</si>
  <si>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</si>
  <si>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</si>
  <si>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</si>
  <si>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</si>
  <si>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</si>
  <si>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</si>
  <si>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</si>
  <si>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</si>
  <si>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</si>
  <si>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</si>
  <si>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</si>
  <si>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</si>
  <si>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</si>
  <si>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</si>
  <si>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</si>
  <si>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</si>
  <si>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</si>
  <si>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</si>
  <si>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</si>
  <si>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</si>
  <si>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</si>
  <si>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</si>
  <si>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</si>
  <si>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</si>
  <si>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</si>
  <si>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</si>
  <si>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</si>
  <si>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</si>
  <si>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</si>
  <si>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</si>
  <si>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</si>
  <si>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</si>
  <si>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</si>
  <si>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</si>
  <si>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</si>
  <si>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</si>
  <si>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</si>
  <si>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</si>
  <si>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</si>
  <si>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</si>
  <si>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</si>
  <si>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</si>
  <si>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</si>
  <si>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</si>
  <si>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</si>
  <si>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</si>
  <si>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</si>
  <si>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</si>
  <si>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</si>
  <si>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</si>
  <si>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</si>
  <si>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</si>
  <si>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</si>
  <si>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</si>
  <si>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</si>
  <si>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</si>
  <si>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</si>
  <si>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</si>
  <si>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</si>
  <si>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</si>
  <si>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</si>
  <si>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</si>
  <si>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</si>
  <si>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</si>
  <si>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</si>
  <si>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</si>
  <si>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</si>
  <si>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</si>
  <si>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</si>
  <si>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</si>
  <si>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</si>
  <si>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</si>
  <si>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</si>
  <si>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</si>
  <si>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</si>
  <si>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</si>
  <si>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</si>
  <si>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</si>
  <si>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</si>
  <si>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</si>
  <si>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</si>
  <si>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</si>
  <si>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</si>
  <si>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</si>
  <si>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</si>
  <si>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</si>
  <si>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</si>
  <si>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</si>
  <si>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</si>
  <si>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</si>
  <si>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</si>
  <si>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</si>
  <si>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</si>
  <si>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</si>
  <si>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</si>
  <si>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</si>
  <si>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</si>
  <si>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</si>
  <si>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</si>
  <si>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</si>
  <si>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</si>
  <si>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</si>
  <si>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</si>
  <si>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</si>
  <si>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</si>
  <si>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</si>
  <si>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</si>
  <si>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</si>
  <si>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</si>
  <si>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</si>
  <si>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</si>
  <si>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</si>
  <si>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</si>
  <si>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</si>
  <si>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</si>
  <si>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</si>
  <si>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</si>
  <si>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</si>
  <si>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</si>
  <si>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</si>
  <si>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</si>
  <si>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</si>
  <si>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</si>
  <si>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</si>
  <si>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</si>
  <si>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</si>
  <si>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</si>
  <si>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</si>
  <si>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</si>
  <si>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</si>
  <si>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</si>
  <si>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</si>
  <si>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</si>
  <si>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</si>
  <si>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</si>
  <si>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</si>
  <si>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</si>
  <si>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</si>
  <si>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</si>
  <si>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</si>
  <si>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</si>
  <si>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</si>
  <si>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</si>
  <si>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</si>
  <si>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</si>
  <si>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</si>
  <si>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</si>
  <si>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</si>
  <si>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</si>
  <si>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</si>
  <si>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</si>
  <si>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</si>
  <si>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</si>
  <si>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</si>
  <si>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</si>
  <si>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</si>
  <si>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</si>
  <si>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</si>
  <si>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</si>
  <si>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</si>
  <si>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</si>
  <si>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</si>
  <si>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</si>
  <si>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</si>
  <si>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</si>
  <si>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</si>
  <si>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</si>
  <si>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</si>
  <si>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</si>
  <si>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</si>
  <si>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</si>
  <si>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</si>
  <si>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</si>
  <si>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</si>
  <si>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</si>
  <si>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</si>
  <si>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</si>
  <si>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</si>
  <si>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</si>
  <si>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</si>
  <si>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</si>
  <si>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</si>
  <si>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</si>
  <si>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</si>
  <si>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</si>
  <si>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</si>
  <si>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</si>
  <si>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</si>
  <si>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</si>
  <si>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</si>
  <si>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</si>
  <si>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</si>
  <si>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</si>
  <si>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</si>
  <si>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</si>
  <si>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</si>
  <si>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</si>
  <si>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</si>
  <si>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</si>
  <si>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</si>
  <si>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</si>
  <si>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</si>
  <si>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</si>
  <si>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</si>
  <si>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</si>
  <si>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</si>
  <si>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</si>
  <si>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</si>
  <si>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</si>
  <si>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</si>
  <si>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</si>
  <si>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</si>
  <si>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</si>
  <si>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</si>
  <si>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</si>
  <si>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</si>
  <si>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</si>
  <si>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</si>
  <si>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</si>
  <si>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</si>
  <si>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</si>
  <si>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</si>
  <si>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</si>
  <si>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</si>
  <si>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</si>
  <si>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</si>
  <si>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</si>
  <si>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</si>
  <si>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</si>
  <si>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</si>
  <si>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</si>
  <si>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</si>
  <si>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</si>
  <si>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</si>
  <si>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</si>
  <si>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</si>
  <si>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</si>
  <si>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</si>
  <si>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</si>
  <si>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</si>
  <si>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</si>
  <si>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</si>
  <si>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</si>
  <si>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</si>
  <si>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</si>
  <si>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</si>
  <si>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</si>
  <si>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</si>
  <si>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</si>
  <si>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</si>
  <si>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</si>
  <si>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</si>
  <si>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</si>
  <si>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</si>
  <si>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</si>
  <si>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</si>
  <si>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</si>
  <si>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</si>
  <si>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</si>
  <si>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</si>
  <si>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</si>
  <si>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</si>
  <si>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</si>
  <si>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</si>
  <si>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</si>
  <si>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</si>
  <si>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</si>
  <si>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</si>
  <si>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</si>
  <si>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</si>
  <si>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</si>
  <si>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</si>
  <si>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</si>
  <si>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</si>
  <si>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</si>
  <si>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</si>
  <si>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</si>
  <si>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</si>
  <si>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</si>
  <si>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</si>
  <si>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</si>
  <si>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</si>
  <si>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</si>
  <si>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</si>
  <si>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</si>
  <si>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</si>
  <si>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</si>
  <si>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</si>
  <si>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</si>
  <si>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</si>
  <si>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</si>
  <si>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</si>
  <si>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</si>
  <si>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</si>
  <si>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</si>
  <si>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</si>
  <si>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</si>
  <si>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</si>
  <si>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</si>
  <si>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</si>
  <si>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</si>
  <si>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</si>
  <si>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</si>
  <si>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</si>
  <si>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</si>
  <si>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</si>
  <si>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</si>
  <si>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</si>
  <si>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</si>
  <si>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</si>
  <si>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</si>
  <si>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</si>
  <si>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</si>
  <si>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</si>
  <si>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</si>
  <si>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</si>
  <si>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</si>
  <si>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</si>
  <si>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</si>
  <si>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</si>
  <si>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</si>
  <si>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</si>
  <si>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</si>
  <si>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</si>
  <si>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</si>
  <si>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</si>
  <si>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</si>
  <si>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</si>
  <si>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</si>
  <si>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</si>
  <si>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</si>
  <si>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</si>
  <si>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</si>
  <si>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</si>
  <si>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</si>
  <si>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</si>
  <si>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</si>
  <si>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</si>
  <si>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</si>
  <si>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</si>
  <si>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</si>
  <si>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</si>
  <si>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</si>
  <si>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</si>
  <si>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</si>
  <si>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</si>
  <si>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</si>
  <si>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</si>
  <si>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</si>
  <si>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</si>
  <si>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</si>
  <si>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</si>
  <si>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</si>
  <si>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</si>
  <si>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</si>
  <si>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</si>
  <si>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</si>
  <si>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</si>
  <si>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</si>
  <si>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</si>
  <si>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</si>
  <si>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</si>
  <si>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</si>
  <si>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</si>
  <si>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</si>
  <si>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</si>
  <si>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</si>
  <si>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</si>
  <si>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</si>
  <si>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</si>
  <si>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</si>
  <si>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</si>
  <si>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</si>
  <si>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</si>
  <si>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</si>
  <si>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</si>
  <si>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</si>
  <si>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</si>
  <si>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</si>
  <si>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</si>
  <si>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</si>
  <si>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</si>
  <si>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</si>
  <si>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</si>
  <si>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</si>
  <si>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</si>
  <si>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</si>
  <si>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</si>
  <si>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</si>
  <si>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</si>
  <si>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</si>
  <si>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</si>
  <si>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</si>
  <si>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</si>
  <si>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</si>
  <si>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</si>
  <si>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</si>
  <si>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</si>
  <si>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</si>
  <si>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</si>
  <si>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</si>
  <si>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</si>
  <si>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</si>
  <si>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</si>
  <si>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</si>
  <si>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</si>
  <si>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</si>
  <si>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</si>
  <si>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</si>
  <si>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</si>
  <si>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</si>
  <si>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</si>
  <si>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</si>
  <si>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</si>
  <si>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</si>
  <si>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</si>
  <si>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</si>
  <si>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</si>
  <si>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</si>
  <si>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</si>
  <si>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</si>
  <si>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</si>
  <si>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</si>
  <si>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</si>
  <si>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</si>
  <si>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</si>
  <si>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</si>
  <si>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</si>
  <si>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</si>
  <si>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</si>
  <si>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</si>
  <si>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</si>
  <si>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</si>
  <si>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</si>
  <si>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</si>
  <si>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</si>
  <si>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</si>
  <si>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</si>
  <si>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</si>
  <si>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</si>
  <si>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</si>
  <si>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</si>
  <si>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</si>
  <si>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</si>
  <si>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</si>
  <si>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</si>
  <si>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</si>
  <si>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</si>
  <si>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</si>
  <si>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</si>
  <si>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</si>
  <si>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</si>
  <si>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</si>
  <si>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</si>
  <si>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</si>
  <si>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</si>
  <si>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</si>
  <si>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</si>
  <si>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</si>
  <si>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</si>
  <si>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</si>
  <si>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</si>
  <si>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</si>
  <si>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</si>
  <si>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</si>
  <si>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</si>
  <si>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</si>
  <si>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</si>
  <si>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</si>
  <si>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</si>
  <si>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</si>
  <si>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</si>
  <si>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</si>
  <si>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</si>
  <si>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</si>
  <si>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</si>
  <si>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</si>
  <si>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</si>
  <si>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</si>
  <si>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</si>
  <si>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</si>
  <si>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</si>
  <si>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</si>
  <si>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</si>
  <si>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</si>
  <si>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</si>
  <si>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</si>
  <si>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</si>
  <si>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</si>
  <si>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</si>
  <si>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</si>
  <si>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</si>
  <si>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</si>
  <si>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</si>
  <si>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</si>
  <si>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</si>
  <si>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</si>
  <si>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</si>
  <si>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</si>
  <si>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</si>
  <si>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</si>
  <si>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</si>
  <si>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</si>
  <si>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</si>
  <si>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</si>
  <si>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</si>
  <si>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</si>
  <si>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</si>
  <si>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</si>
  <si>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</si>
  <si>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</si>
  <si>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</si>
  <si>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</si>
  <si>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</si>
  <si>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</si>
  <si>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</si>
  <si>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</si>
  <si>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</si>
  <si>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</si>
  <si>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</si>
  <si>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</si>
  <si>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</si>
  <si>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</si>
  <si>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</si>
  <si>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</si>
  <si>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</si>
  <si>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</si>
  <si>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</si>
  <si>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</si>
  <si>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</si>
  <si>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</si>
  <si>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</si>
  <si>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</si>
  <si>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</si>
  <si>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</si>
  <si>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</si>
  <si>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</si>
  <si>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</si>
  <si>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</si>
  <si>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</si>
  <si>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</si>
  <si>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</si>
  <si>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</si>
  <si>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</si>
  <si>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</si>
  <si>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</si>
  <si>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</si>
  <si>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</si>
  <si>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</si>
  <si>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</si>
  <si>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</si>
  <si>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</si>
  <si>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</si>
  <si>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</si>
  <si>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</si>
  <si>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</si>
  <si>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</si>
  <si>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</si>
  <si>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</si>
  <si>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</si>
  <si>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</si>
  <si>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</si>
  <si>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</si>
  <si>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</si>
  <si>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</si>
  <si>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</si>
  <si>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</si>
  <si>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</si>
  <si>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</si>
  <si>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</si>
  <si>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</si>
  <si>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</si>
  <si>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</si>
  <si>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</si>
  <si>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</si>
  <si>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</si>
  <si>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</si>
  <si>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</si>
  <si>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</si>
  <si>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</si>
  <si>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</si>
  <si>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</si>
  <si>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</si>
  <si>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</si>
  <si>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</si>
  <si>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</si>
  <si>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</si>
  <si>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</si>
  <si>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</si>
  <si>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</si>
  <si>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</si>
  <si>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</si>
  <si>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</si>
  <si>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</si>
  <si>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</si>
  <si>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</si>
  <si>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</si>
  <si>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</si>
  <si>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</si>
  <si>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</si>
  <si>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</si>
  <si>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</si>
  <si>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</si>
  <si>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</si>
  <si>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</si>
  <si>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</si>
  <si>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</si>
  <si>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</si>
  <si>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</si>
  <si>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</si>
  <si>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</si>
  <si>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</si>
  <si>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</si>
  <si>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</si>
  <si>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</si>
  <si>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</si>
  <si>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</si>
  <si>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</si>
  <si>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</si>
  <si>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</si>
  <si>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</si>
  <si>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</si>
  <si>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</si>
  <si>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</si>
  <si>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</si>
  <si>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</si>
  <si>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</si>
  <si>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</si>
  <si>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</si>
  <si>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</si>
  <si>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</si>
  <si>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</si>
  <si>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</si>
  <si>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</si>
  <si>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</si>
  <si>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</si>
  <si>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</si>
  <si>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</si>
  <si>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</si>
  <si>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</si>
  <si>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</si>
  <si>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</si>
  <si>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</si>
  <si>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</si>
  <si>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</si>
  <si>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</si>
  <si>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</si>
  <si>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</si>
  <si>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</si>
  <si>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</si>
  <si>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</si>
  <si>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</si>
  <si>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</si>
  <si>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</si>
  <si>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</si>
  <si>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</si>
  <si>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</si>
  <si>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</si>
  <si>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</si>
  <si>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</si>
  <si>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</si>
  <si>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</si>
  <si>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</si>
  <si>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</si>
  <si>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</si>
  <si>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</si>
  <si>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</si>
  <si>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</si>
  <si>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</si>
  <si>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</si>
  <si>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</si>
  <si>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</si>
  <si>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</si>
  <si>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</si>
  <si>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</si>
  <si>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</si>
  <si>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</si>
  <si>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</si>
  <si>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</si>
  <si>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</si>
  <si>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</si>
  <si>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</si>
  <si>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</si>
  <si>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</si>
  <si>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</si>
  <si>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</si>
  <si>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</si>
  <si>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</si>
  <si>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</si>
  <si>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</si>
  <si>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</si>
  <si>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</si>
  <si>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</si>
  <si>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</si>
  <si>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</si>
  <si>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</si>
  <si>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</si>
  <si>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</si>
  <si>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</si>
  <si>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</si>
  <si>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</si>
  <si>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</si>
  <si>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</si>
  <si>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</si>
  <si>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</si>
  <si>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</si>
  <si>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</si>
  <si>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</si>
  <si>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</si>
  <si>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</si>
  <si>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</si>
  <si>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</si>
  <si>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</si>
  <si>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</si>
  <si>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</si>
  <si>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</si>
  <si>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</si>
  <si>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</si>
  <si>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</si>
  <si>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</si>
  <si>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</si>
  <si>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</si>
  <si>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</si>
  <si>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</si>
  <si>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</si>
  <si>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</si>
  <si>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</si>
  <si>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</si>
  <si>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</si>
  <si>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</si>
  <si>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</si>
  <si>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</si>
  <si>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</si>
  <si>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</si>
  <si>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</si>
  <si>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</si>
  <si>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</si>
  <si>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</si>
  <si>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</si>
  <si>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</si>
  <si>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</si>
  <si>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</si>
  <si>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</si>
  <si>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</si>
  <si>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</si>
  <si>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</si>
  <si>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</si>
  <si>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</si>
  <si>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</si>
  <si>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</si>
  <si>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</si>
  <si>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</si>
  <si>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</si>
  <si>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</si>
  <si>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</si>
  <si>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</si>
  <si>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</si>
  <si>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</si>
  <si>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</si>
  <si>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</si>
  <si>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</si>
  <si>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</si>
  <si>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</si>
  <si>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</si>
  <si>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</si>
  <si>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</si>
  <si>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</si>
  <si>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</si>
  <si>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</si>
  <si>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</si>
  <si>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</si>
  <si>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</si>
  <si>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</si>
  <si>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</si>
  <si>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</si>
  <si>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</si>
  <si>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</si>
  <si>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</si>
  <si>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</si>
  <si>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</si>
  <si>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</si>
  <si>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</si>
  <si>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</si>
  <si>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</si>
  <si>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</si>
  <si>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</si>
  <si>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</si>
  <si>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</si>
  <si>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</si>
  <si>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</si>
  <si>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</si>
  <si>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</si>
  <si>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</si>
  <si>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</si>
  <si>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</si>
  <si>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</si>
  <si>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</si>
  <si>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</si>
  <si>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</si>
  <si>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</si>
  <si>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</si>
  <si>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</si>
  <si>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</si>
  <si>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</si>
  <si>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</si>
  <si>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</si>
  <si>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</si>
  <si>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</si>
  <si>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</si>
  <si>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</si>
  <si>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</si>
  <si>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</si>
  <si>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</si>
  <si>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</si>
  <si>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</si>
  <si>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</si>
  <si>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</si>
  <si>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</si>
  <si>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</si>
  <si>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</si>
  <si>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</si>
  <si>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</si>
  <si>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</si>
  <si>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</si>
  <si>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</si>
  <si>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</si>
  <si>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</si>
  <si>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</si>
  <si>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</si>
  <si>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</si>
  <si>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</si>
  <si>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</si>
  <si>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</si>
  <si>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</si>
  <si>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</si>
  <si>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</si>
  <si>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</si>
  <si>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</si>
  <si>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</si>
  <si>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</si>
  <si>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</si>
  <si>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</si>
  <si>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</si>
  <si>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</si>
  <si>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</si>
  <si>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</si>
  <si>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</si>
  <si>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</si>
  <si>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</si>
  <si>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</si>
  <si>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</si>
  <si>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</si>
  <si>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</si>
  <si>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</si>
  <si>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</si>
  <si>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</si>
  <si>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</si>
  <si>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</si>
  <si>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</si>
  <si>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</si>
  <si>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</si>
  <si>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</si>
  <si>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</si>
  <si>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</si>
  <si>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</si>
  <si>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</si>
  <si>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</si>
  <si>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</si>
  <si>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</si>
  <si>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</si>
  <si>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</si>
  <si>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</si>
  <si>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</si>
  <si>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</si>
  <si>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</si>
  <si>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</si>
  <si>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</si>
  <si>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</si>
  <si>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</si>
  <si>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</si>
  <si>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</si>
  <si>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</si>
  <si>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</si>
  <si>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</si>
  <si>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</si>
  <si>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</si>
  <si>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</si>
  <si>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</si>
  <si>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</si>
  <si>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</si>
  <si>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</si>
  <si>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</si>
  <si>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</si>
  <si>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</si>
  <si>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</si>
  <si>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</si>
  <si>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</si>
  <si>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</si>
  <si>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</si>
  <si>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</si>
  <si>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</si>
  <si>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</si>
  <si>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</si>
  <si>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</si>
  <si>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</si>
  <si>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</si>
  <si>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</si>
  <si>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</si>
  <si>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</si>
  <si>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</si>
  <si>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</si>
  <si>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</si>
  <si>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</si>
  <si>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</si>
  <si>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</si>
  <si>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</si>
  <si>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</si>
  <si>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</si>
  <si>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</si>
  <si>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</si>
  <si>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</si>
  <si>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</si>
  <si>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</si>
  <si>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</si>
  <si>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</si>
  <si>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</si>
  <si>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</si>
  <si>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</si>
  <si>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</si>
  <si>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</si>
  <si>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</si>
  <si>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</si>
  <si>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</si>
  <si>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</si>
  <si>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</si>
  <si>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</si>
  <si>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</si>
  <si>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</si>
  <si>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</si>
  <si>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</si>
  <si>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</si>
  <si>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</si>
  <si>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</si>
  <si>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</si>
  <si>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</si>
  <si>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</si>
  <si>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</si>
  <si>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</si>
  <si>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</si>
  <si>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</si>
  <si>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</si>
  <si>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</si>
  <si>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</si>
  <si>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</si>
  <si>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</si>
  <si>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</si>
  <si>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</si>
  <si>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</si>
  <si>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</si>
  <si>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</si>
  <si>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</si>
  <si>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</si>
  <si>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</si>
  <si>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</si>
  <si>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</si>
  <si>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</si>
  <si>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</si>
  <si>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</si>
  <si>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</si>
  <si>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</si>
  <si>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</si>
  <si>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</si>
  <si>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</si>
  <si>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</si>
  <si>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</si>
  <si>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</si>
  <si>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</si>
  <si>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</si>
  <si>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</si>
  <si>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</si>
  <si>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</si>
  <si>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</si>
  <si>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</si>
  <si>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</si>
  <si>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</si>
  <si>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</si>
  <si>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</si>
  <si>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</si>
  <si>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</si>
  <si>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</si>
  <si>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</si>
  <si>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</si>
  <si>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</si>
  <si>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</si>
  <si>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</si>
  <si>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</si>
  <si>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</si>
  <si>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</si>
  <si>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</si>
  <si>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</si>
  <si>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</si>
  <si>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</si>
  <si>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</si>
  <si>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</si>
  <si>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</si>
  <si>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</si>
  <si>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</si>
  <si>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</si>
  <si>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</si>
  <si>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</si>
  <si>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</si>
  <si>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</si>
  <si>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</si>
  <si>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</si>
  <si>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</si>
  <si>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</si>
  <si>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</si>
  <si>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</si>
  <si>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</si>
  <si>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</si>
  <si>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</si>
  <si>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</si>
  <si>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</si>
  <si>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</si>
  <si>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</si>
  <si>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</si>
  <si>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</si>
  <si>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</si>
  <si>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</si>
  <si>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</si>
  <si>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</si>
  <si>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</si>
  <si>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</si>
  <si>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</si>
  <si>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</si>
  <si>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</si>
  <si>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</si>
  <si>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</si>
  <si>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</si>
  <si>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</si>
  <si>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</si>
  <si>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</si>
  <si>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</si>
  <si>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</si>
  <si>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</si>
  <si>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</si>
  <si>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</si>
  <si>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</si>
  <si>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</si>
  <si>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</si>
  <si>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</si>
  <si>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</si>
  <si>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</si>
  <si>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</si>
  <si>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</si>
  <si>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</si>
  <si>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</si>
  <si>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</si>
  <si>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</si>
  <si>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</si>
  <si>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</si>
  <si>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</si>
  <si>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</si>
  <si>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</si>
  <si>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</si>
  <si>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</si>
  <si>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</si>
  <si>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</si>
  <si>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</si>
  <si>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</si>
  <si>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</si>
  <si>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</si>
  <si>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</si>
  <si>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</si>
  <si>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</si>
  <si>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</si>
  <si>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</si>
  <si>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</si>
  <si>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</si>
  <si>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</si>
  <si>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</si>
  <si>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</si>
  <si>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</si>
  <si>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</si>
  <si>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</si>
  <si>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</si>
  <si>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</si>
  <si>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</si>
  <si>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</si>
  <si>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</si>
  <si>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</si>
  <si>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</si>
  <si>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</si>
  <si>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</si>
  <si>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</si>
  <si>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</si>
  <si>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</si>
  <si>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</si>
  <si>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</si>
  <si>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</si>
  <si>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</si>
  <si>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</si>
  <si>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</si>
  <si>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</si>
  <si>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</si>
  <si>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</si>
  <si>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</si>
  <si>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</si>
  <si>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</si>
  <si>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</si>
  <si>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</si>
  <si>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</si>
  <si>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</si>
  <si>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</si>
  <si>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</si>
  <si>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</si>
  <si>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</si>
  <si>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</si>
  <si>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</si>
  <si>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</si>
  <si>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</si>
  <si>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</si>
  <si>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</si>
  <si>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</si>
  <si>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</si>
  <si>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</si>
  <si>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</si>
  <si>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</si>
  <si>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</si>
  <si>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</si>
  <si>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</si>
  <si>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</si>
  <si>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</si>
  <si>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</si>
  <si>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</si>
  <si>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</si>
  <si>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</si>
  <si>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</si>
  <si>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</si>
  <si>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</si>
  <si>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</si>
  <si>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</si>
  <si>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</si>
  <si>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</si>
  <si>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</si>
  <si>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</si>
  <si>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</si>
  <si>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</si>
  <si>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</si>
  <si>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</si>
  <si>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</si>
  <si>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</si>
  <si>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</si>
  <si>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</si>
  <si>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</si>
  <si>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</si>
  <si>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</si>
  <si>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</si>
  <si>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</si>
  <si>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</si>
  <si>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</si>
  <si>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</si>
  <si>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</si>
  <si>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</si>
  <si>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</si>
  <si>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</si>
  <si>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</si>
  <si>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</si>
  <si>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</si>
  <si>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</si>
  <si>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</si>
  <si>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</si>
  <si>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</si>
  <si>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</si>
  <si>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</si>
  <si>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</si>
  <si>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</si>
  <si>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</si>
  <si>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</si>
  <si>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</si>
  <si>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</si>
  <si>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</si>
  <si>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</si>
  <si>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</si>
  <si>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</si>
  <si>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</si>
  <si>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</si>
  <si>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</si>
  <si>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</si>
  <si>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</si>
  <si>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</si>
  <si>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</si>
  <si>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</si>
  <si>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</si>
  <si>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</si>
  <si>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</si>
  <si>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</si>
  <si>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</si>
  <si>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</si>
  <si>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</si>
  <si>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</si>
  <si>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</si>
  <si>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</si>
  <si>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</si>
  <si>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</si>
  <si>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</si>
  <si>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</si>
  <si>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</si>
  <si>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</si>
  <si>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</si>
  <si>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</si>
  <si>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</si>
  <si>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</si>
  <si>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</si>
  <si>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</si>
  <si>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</si>
  <si>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</si>
  <si>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</si>
  <si>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</si>
  <si>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</si>
  <si>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</si>
  <si>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</si>
  <si>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</si>
  <si>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</si>
  <si>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</si>
  <si>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</si>
  <si>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</si>
  <si>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</si>
  <si>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</si>
  <si>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</si>
  <si>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</si>
  <si>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</si>
  <si>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</si>
  <si>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</si>
  <si>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</si>
  <si>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</si>
  <si>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</si>
  <si>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</si>
  <si>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</si>
  <si>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</si>
  <si>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</si>
  <si>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</si>
  <si>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</si>
  <si>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</si>
  <si>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</si>
  <si>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</si>
  <si>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</si>
  <si>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</si>
  <si>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</si>
  <si>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</si>
  <si>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</si>
  <si>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</si>
  <si>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</si>
  <si>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</si>
  <si>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</si>
  <si>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</si>
  <si>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</si>
  <si>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</si>
  <si>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</si>
  <si>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</si>
  <si>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</si>
  <si>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</si>
  <si>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</si>
  <si>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</si>
  <si>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</si>
  <si>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</si>
  <si>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</si>
  <si>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</si>
  <si>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</si>
  <si>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</si>
  <si>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</si>
  <si>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</si>
  <si>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</si>
  <si>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</si>
  <si>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</si>
  <si>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</si>
  <si>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</si>
  <si>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</si>
  <si>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</si>
  <si>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</si>
  <si>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</si>
  <si>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</si>
  <si>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</si>
  <si>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</si>
  <si>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</si>
  <si>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</si>
  <si>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</si>
  <si>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</si>
  <si>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</si>
  <si>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</si>
  <si>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</si>
  <si>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</si>
  <si>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</si>
  <si>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</si>
  <si>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</si>
  <si>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</si>
  <si>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</si>
  <si>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</si>
  <si>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</si>
  <si>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</si>
  <si>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</si>
  <si>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</si>
  <si>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</si>
  <si>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</si>
  <si>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</si>
  <si>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</si>
  <si>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</si>
  <si>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</si>
  <si>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</si>
  <si>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</si>
  <si>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</si>
  <si>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</si>
  <si>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</si>
  <si>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</si>
  <si>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</si>
  <si>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</si>
  <si>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</si>
  <si>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</si>
  <si>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</si>
  <si>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</si>
  <si>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</si>
  <si>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</si>
  <si>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</si>
  <si>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</si>
  <si>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</si>
  <si>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</si>
  <si>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</si>
  <si>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</si>
  <si>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</si>
  <si>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</si>
  <si>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</si>
  <si>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</si>
  <si>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</si>
  <si>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</si>
  <si>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</si>
  <si>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</si>
  <si>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</si>
  <si>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</si>
  <si>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</si>
  <si>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</si>
  <si>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</si>
  <si>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</si>
  <si>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</si>
  <si>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</si>
  <si>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</si>
  <si>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</si>
  <si>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</si>
  <si>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</si>
  <si>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</si>
  <si>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</si>
  <si>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</si>
  <si>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</si>
  <si>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</si>
  <si>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</si>
  <si>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</si>
  <si>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</si>
  <si>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</si>
  <si>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</si>
  <si>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</si>
  <si>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</si>
  <si>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</si>
  <si>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</si>
  <si>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</si>
  <si>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</si>
  <si>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</si>
  <si>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</si>
  <si>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</si>
  <si>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</si>
  <si>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</si>
  <si>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</si>
  <si>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</si>
  <si>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</si>
  <si>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</si>
  <si>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</si>
  <si>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</si>
  <si>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</si>
  <si>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</si>
  <si>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</si>
  <si>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</si>
  <si>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</si>
  <si>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</si>
  <si>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</si>
  <si>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</si>
  <si>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</si>
  <si>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</si>
  <si>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</si>
  <si>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</si>
  <si>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</si>
  <si>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</si>
  <si>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</si>
  <si>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</si>
  <si>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</si>
  <si>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</si>
  <si>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</si>
  <si>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</si>
  <si>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</si>
  <si>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</si>
  <si>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</si>
  <si>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</si>
  <si>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</si>
  <si>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</si>
  <si>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</si>
  <si>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</si>
  <si>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</si>
  <si>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</si>
  <si>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</si>
  <si>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</si>
  <si>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</si>
  <si>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</si>
  <si>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</si>
  <si>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</si>
  <si>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</si>
  <si>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</si>
  <si>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</si>
  <si>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</si>
  <si>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</si>
  <si>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</si>
  <si>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</si>
  <si>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</si>
  <si>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</si>
  <si>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</si>
  <si>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</si>
  <si>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</si>
  <si>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</si>
  <si>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</si>
  <si>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</si>
  <si>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</si>
  <si>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</si>
  <si>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</si>
  <si>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</si>
  <si>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</si>
  <si>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</si>
  <si>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</si>
  <si>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</si>
  <si>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</si>
  <si>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</si>
  <si>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</si>
  <si>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</si>
  <si>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</si>
  <si>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</si>
  <si>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</si>
  <si>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</si>
  <si>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</si>
  <si>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</si>
  <si>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</si>
  <si>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</si>
  <si>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</si>
  <si>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</si>
  <si>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</si>
  <si>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</si>
  <si>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</si>
  <si>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</si>
  <si>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</si>
  <si>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</si>
  <si>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</si>
  <si>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</si>
  <si>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</si>
  <si>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</si>
  <si>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</si>
  <si>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</si>
  <si>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</si>
  <si>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</si>
  <si>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</si>
  <si>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</si>
  <si>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</si>
  <si>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</si>
  <si>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</si>
  <si>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</si>
  <si>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</si>
  <si>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</si>
  <si>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</si>
  <si>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</si>
  <si>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</si>
  <si>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</si>
  <si>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</si>
  <si>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</si>
  <si>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</si>
  <si>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</si>
  <si>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</si>
  <si>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</si>
  <si>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</si>
  <si>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</si>
  <si>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</si>
  <si>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</si>
  <si>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</si>
  <si>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</si>
  <si>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</si>
  <si>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</si>
  <si>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</si>
  <si>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</si>
  <si>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</si>
  <si>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</si>
  <si>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</si>
  <si>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</si>
  <si>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</si>
  <si>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</si>
  <si>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</si>
  <si>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</si>
  <si>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</si>
  <si>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</si>
  <si>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</si>
  <si>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</si>
  <si>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</si>
  <si>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</si>
  <si>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</si>
  <si>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</si>
  <si>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</si>
  <si>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</si>
  <si>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</si>
  <si>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</si>
  <si>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</si>
  <si>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</si>
  <si>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</si>
  <si>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</si>
  <si>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</si>
  <si>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</si>
  <si>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</si>
  <si>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</si>
  <si>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</si>
  <si>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</si>
  <si>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</si>
  <si>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</si>
  <si>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</si>
  <si>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</si>
  <si>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</si>
  <si>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</si>
  <si>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</si>
  <si>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</si>
  <si>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</si>
  <si>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</si>
  <si>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</si>
  <si>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</si>
  <si>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</si>
  <si>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</si>
  <si>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</si>
  <si>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</si>
  <si>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</si>
  <si>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</si>
  <si>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</si>
  <si>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</si>
  <si>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</si>
  <si>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</si>
  <si>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</si>
  <si>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</si>
  <si>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</si>
  <si>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</si>
  <si>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</si>
  <si>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</si>
  <si>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</si>
  <si>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</si>
  <si>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</si>
  <si>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</si>
  <si>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</si>
  <si>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</si>
  <si>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</si>
  <si>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</si>
  <si>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</si>
  <si>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</si>
  <si>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</si>
  <si>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</si>
  <si>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</si>
  <si>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</si>
  <si>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</si>
  <si>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</si>
  <si>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</si>
  <si>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</si>
  <si>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</si>
  <si>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</si>
  <si>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</si>
  <si>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</si>
  <si>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</si>
  <si>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</si>
  <si>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</si>
  <si>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</si>
  <si>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</si>
  <si>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</si>
  <si>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</si>
  <si>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</si>
  <si>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</si>
  <si>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</si>
  <si>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</si>
  <si>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</si>
  <si>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</si>
  <si>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</si>
  <si>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</si>
  <si>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</si>
  <si>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</si>
  <si>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</si>
  <si>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</si>
  <si>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</si>
  <si>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</si>
  <si>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</si>
  <si>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</si>
  <si>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</si>
  <si>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</si>
  <si>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</si>
  <si>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</si>
  <si>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</si>
  <si>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</si>
  <si>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</si>
  <si>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</si>
  <si>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</si>
  <si>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</si>
  <si>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</si>
  <si>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</si>
  <si>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</si>
  <si>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</si>
  <si>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</si>
  <si>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</si>
  <si>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</si>
  <si>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</si>
  <si>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</si>
  <si>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</si>
  <si>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</si>
  <si>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</si>
  <si>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</si>
  <si>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</si>
  <si>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</si>
  <si>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</si>
  <si>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</si>
  <si>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</si>
  <si>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</si>
  <si>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</si>
  <si>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</si>
  <si>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</si>
  <si>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</si>
  <si>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</si>
  <si>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</si>
  <si>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</si>
  <si>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</si>
  <si>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</si>
  <si>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</si>
  <si>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</si>
  <si>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</si>
  <si>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</si>
  <si>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</si>
  <si>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</si>
  <si>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</si>
  <si>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</si>
  <si>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</si>
  <si>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</si>
  <si>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</si>
  <si>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</si>
  <si>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</si>
  <si>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</si>
  <si>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</si>
  <si>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</si>
  <si>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</si>
  <si>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</si>
  <si>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</si>
  <si>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</si>
  <si>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</si>
  <si>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</si>
  <si>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</si>
  <si>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</si>
  <si>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</si>
  <si>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</si>
  <si>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</si>
  <si>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</si>
  <si>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</si>
  <si>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</si>
  <si>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</si>
  <si>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</si>
  <si>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</si>
  <si>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</si>
  <si>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</si>
  <si>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</si>
  <si>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</si>
  <si>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</si>
  <si>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</si>
  <si>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</si>
  <si>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</si>
  <si>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</si>
  <si>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</si>
  <si>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</si>
  <si>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</si>
  <si>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</si>
  <si>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</si>
  <si>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</si>
  <si>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</si>
  <si>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</si>
  <si>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</si>
  <si>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</si>
  <si>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</si>
  <si>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</si>
  <si>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</si>
  <si>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</si>
  <si>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</si>
  <si>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</si>
  <si>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</si>
  <si>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</si>
  <si>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</si>
  <si>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</si>
  <si>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</si>
  <si>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</si>
  <si>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</si>
  <si>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</si>
  <si>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</si>
  <si>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</si>
  <si>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</si>
  <si>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</si>
  <si>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</si>
  <si>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</si>
  <si>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</si>
  <si>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</si>
  <si>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</si>
  <si>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</si>
  <si>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</si>
  <si>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</si>
  <si>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</si>
  <si>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</si>
  <si>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</si>
  <si>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</si>
  <si>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</si>
  <si>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</si>
  <si>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</si>
  <si>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</si>
  <si>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</si>
  <si>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</si>
  <si>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</si>
  <si>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</si>
  <si>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</si>
  <si>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</si>
  <si>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</si>
  <si>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</si>
  <si>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</si>
  <si>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</si>
  <si>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</si>
  <si>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</si>
  <si>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</si>
  <si>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</si>
  <si>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</si>
  <si>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</si>
  <si>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</si>
  <si>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</si>
  <si>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</si>
  <si>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</si>
  <si>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</si>
  <si>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</si>
  <si>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</si>
  <si>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</si>
  <si>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</si>
  <si>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</si>
  <si>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</si>
  <si>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</si>
  <si>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</si>
  <si>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</si>
  <si>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</si>
  <si>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</si>
  <si>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</si>
  <si>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</si>
  <si>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</si>
  <si>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</si>
  <si>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</si>
  <si>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</si>
  <si>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</si>
  <si>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</si>
  <si>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</si>
  <si>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</si>
  <si>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</si>
  <si>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</si>
  <si>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</si>
  <si>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</si>
  <si>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</si>
  <si>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</si>
  <si>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</si>
  <si>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</si>
  <si>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</si>
  <si>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</si>
  <si>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</si>
  <si>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</si>
  <si>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</si>
  <si>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</si>
  <si>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</si>
  <si>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</si>
  <si>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</si>
  <si>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</si>
  <si>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</si>
  <si>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</si>
  <si>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</si>
  <si>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</si>
  <si>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</si>
  <si>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</si>
  <si>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</si>
  <si>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</si>
  <si>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</si>
  <si>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</si>
  <si>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</si>
  <si>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</si>
  <si>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</si>
  <si>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</si>
  <si>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</si>
  <si>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</si>
  <si>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</si>
  <si>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</si>
  <si>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</si>
  <si>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</si>
  <si>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</si>
  <si>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</si>
  <si>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</si>
  <si>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</si>
  <si>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</si>
  <si>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</si>
  <si>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</si>
  <si>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</si>
  <si>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</si>
  <si>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</si>
  <si>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</si>
  <si>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</si>
  <si>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</si>
  <si>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</si>
  <si>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</si>
  <si>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</si>
  <si>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</si>
  <si>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</si>
  <si>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</si>
  <si>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</si>
  <si>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</si>
  <si>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</si>
  <si>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</si>
  <si>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</si>
  <si>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</si>
  <si>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</si>
  <si>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</si>
  <si>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</si>
  <si>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</si>
  <si>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</si>
  <si>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</si>
  <si>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</si>
  <si>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</si>
  <si>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</si>
  <si>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</si>
  <si>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</si>
  <si>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</si>
  <si>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</si>
  <si>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</si>
  <si>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</si>
  <si>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</si>
  <si>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</si>
  <si>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</si>
  <si>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</si>
  <si>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</si>
  <si>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</si>
  <si>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</si>
  <si>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</si>
  <si>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</si>
  <si>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</si>
  <si>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</si>
  <si>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</si>
  <si>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</si>
  <si>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</si>
  <si>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</si>
  <si>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</si>
  <si>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</si>
  <si>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</si>
  <si>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</si>
  <si>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</si>
  <si>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</si>
  <si>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</si>
  <si>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</si>
  <si>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</si>
  <si>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</si>
  <si>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</si>
  <si>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</si>
  <si>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</si>
  <si>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</si>
  <si>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</si>
  <si>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</si>
  <si>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</si>
  <si>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</si>
  <si>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</si>
  <si>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</si>
  <si>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</si>
  <si>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</si>
  <si>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</si>
  <si>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</si>
  <si>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</si>
  <si>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</si>
  <si>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</si>
  <si>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</si>
  <si>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</si>
  <si>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</si>
  <si>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</si>
  <si>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</si>
  <si>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</si>
  <si>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</si>
  <si>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</si>
  <si>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</si>
  <si>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</si>
  <si>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</si>
  <si>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</si>
  <si>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</si>
  <si>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</si>
  <si>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</si>
  <si>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</si>
  <si>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</si>
  <si>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</si>
  <si>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</si>
  <si>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</si>
  <si>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</si>
  <si>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</si>
  <si>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</si>
  <si>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</si>
  <si>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</si>
  <si>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</si>
  <si>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</si>
  <si>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</si>
  <si>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</si>
  <si>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</si>
  <si>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</si>
  <si>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</si>
  <si>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</si>
  <si>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</si>
  <si>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</si>
  <si>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</si>
  <si>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</si>
  <si>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</si>
  <si>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</si>
  <si>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</si>
  <si>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</si>
  <si>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</si>
  <si>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</si>
  <si>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</si>
  <si>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</si>
  <si>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</si>
  <si>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</si>
  <si>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</si>
  <si>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</si>
  <si>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</si>
  <si>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</si>
  <si>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</si>
  <si>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</si>
  <si>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</si>
  <si>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</si>
  <si>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</si>
  <si>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</si>
  <si>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</si>
  <si>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</si>
  <si>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</si>
  <si>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</si>
  <si>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</si>
  <si>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</si>
  <si>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</si>
  <si>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</si>
  <si>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</si>
  <si>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</si>
  <si>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</si>
  <si>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</si>
  <si>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</si>
  <si>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</si>
  <si>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</si>
  <si>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</si>
  <si>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</si>
  <si>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</si>
  <si>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</si>
  <si>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</si>
  <si>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</si>
  <si>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</si>
  <si>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</si>
  <si>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</si>
  <si>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</si>
  <si>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</si>
  <si>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</si>
  <si>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</si>
  <si>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</si>
  <si>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</si>
  <si>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</si>
  <si>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</si>
  <si>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</si>
  <si>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</si>
  <si>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</si>
  <si>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</si>
  <si>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</si>
  <si>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</si>
  <si>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</si>
  <si>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</si>
  <si>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</si>
  <si>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</si>
  <si>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</si>
  <si>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</si>
  <si>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</si>
  <si>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</si>
  <si>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</si>
  <si>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</si>
  <si>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</si>
  <si>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</si>
  <si>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</si>
  <si>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</si>
  <si>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</si>
  <si>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</si>
  <si>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</si>
  <si>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</si>
  <si>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</si>
  <si>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</si>
  <si>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</si>
  <si>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</si>
  <si>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</si>
  <si>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</si>
  <si>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</si>
  <si>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</si>
  <si>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</si>
  <si>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</si>
  <si>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</si>
  <si>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</si>
  <si>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</si>
  <si>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</si>
  <si>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</si>
  <si>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</si>
  <si>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</si>
  <si>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</si>
  <si>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</si>
  <si>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</si>
  <si>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</si>
  <si>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</si>
  <si>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</si>
  <si>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</si>
  <si>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</si>
  <si>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</si>
  <si>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</si>
  <si>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</si>
  <si>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</si>
  <si>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</si>
  <si>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</si>
  <si>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</si>
  <si>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</si>
  <si>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</si>
  <si>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</si>
  <si>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</si>
  <si>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</si>
  <si>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</si>
  <si>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</si>
  <si>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</si>
  <si>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</si>
  <si>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</si>
  <si>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</si>
  <si>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</si>
  <si>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</si>
  <si>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</si>
  <si>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</si>
  <si>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</si>
  <si>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</si>
  <si>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</si>
  <si>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</si>
  <si>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</si>
  <si>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</si>
  <si>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</si>
  <si>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</si>
  <si>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</si>
  <si>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</si>
  <si>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</si>
  <si>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</si>
  <si>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</si>
  <si>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</si>
  <si>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</si>
  <si>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</si>
  <si>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</si>
  <si>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</si>
  <si>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</si>
  <si>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</si>
  <si>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</si>
  <si>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</si>
  <si>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</si>
  <si>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</si>
  <si>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</si>
  <si>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</si>
  <si>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</si>
  <si>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</si>
  <si>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</si>
  <si>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</si>
  <si>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</si>
  <si>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</si>
  <si>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</si>
  <si>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</si>
  <si>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</si>
  <si>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</si>
  <si>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</si>
  <si>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</si>
  <si>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</si>
  <si>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</si>
  <si>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</si>
  <si>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</si>
  <si>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</si>
  <si>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</si>
  <si>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</si>
  <si>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</si>
  <si>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</si>
  <si>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</si>
  <si>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</si>
  <si>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</si>
  <si>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</si>
  <si>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</si>
  <si>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</si>
  <si>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</si>
  <si>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</si>
  <si>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</si>
  <si>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</si>
  <si>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</si>
  <si>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</si>
  <si>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</si>
  <si>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</si>
  <si>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</si>
  <si>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</si>
  <si>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</si>
  <si>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</si>
  <si>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</si>
  <si>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</si>
  <si>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</si>
  <si>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</si>
  <si>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</si>
  <si>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</si>
  <si>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</si>
  <si>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</si>
  <si>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</si>
  <si>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</si>
  <si>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</si>
  <si>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</si>
  <si>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</si>
  <si>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</si>
  <si>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</si>
  <si>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</si>
  <si>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</si>
  <si>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</si>
  <si>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</si>
  <si>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</si>
  <si>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</si>
  <si>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</si>
  <si>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</si>
  <si>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</si>
  <si>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</si>
  <si>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</si>
  <si>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</si>
  <si>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</si>
  <si>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</si>
  <si>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</si>
  <si>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</si>
  <si>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</si>
  <si>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</si>
  <si>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</si>
  <si>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</si>
  <si>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</si>
  <si>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</si>
  <si>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</si>
  <si>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</si>
  <si>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</si>
  <si>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</si>
  <si>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</si>
  <si>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</si>
  <si>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</si>
  <si>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</si>
  <si>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</si>
  <si>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</si>
  <si>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</si>
  <si>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</si>
  <si>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</si>
  <si>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</si>
  <si>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</si>
  <si>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</si>
  <si>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</si>
  <si>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</si>
  <si>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</si>
  <si>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</si>
  <si>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</si>
  <si>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</si>
  <si>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</si>
  <si>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</si>
  <si>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</si>
  <si>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</si>
  <si>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</si>
  <si>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</si>
  <si>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</si>
  <si>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</si>
  <si>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</si>
  <si>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</si>
  <si>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</si>
  <si>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</si>
  <si>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</si>
  <si>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</si>
  <si>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</si>
  <si>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</si>
  <si>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</si>
  <si>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</si>
  <si>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</si>
  <si>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</si>
  <si>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</si>
  <si>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</si>
  <si>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</si>
  <si>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</si>
  <si>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</si>
  <si>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</si>
  <si>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</si>
  <si>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</si>
  <si>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</si>
  <si>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</si>
  <si>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</si>
  <si>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</si>
  <si>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</si>
  <si>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</si>
  <si>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</si>
  <si>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</si>
  <si>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</si>
  <si>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</si>
  <si>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</si>
  <si>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</si>
  <si>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</si>
  <si>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</si>
  <si>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</si>
  <si>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</si>
  <si>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</si>
  <si>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</si>
  <si>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</si>
  <si>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</si>
  <si>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</si>
  <si>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</si>
  <si>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</si>
  <si>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</si>
  <si>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</si>
  <si>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</si>
  <si>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</si>
  <si>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</si>
  <si>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</si>
  <si>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</si>
  <si>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</si>
  <si>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</si>
  <si>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</si>
  <si>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</si>
  <si>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</si>
  <si>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</si>
  <si>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</si>
  <si>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</si>
  <si>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</si>
  <si>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</si>
  <si>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</si>
  <si>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</si>
  <si>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</si>
  <si>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</si>
  <si>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</si>
  <si>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</si>
  <si>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</si>
  <si>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</si>
  <si>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</si>
  <si>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</si>
  <si>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</si>
  <si>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</si>
  <si>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</si>
  <si>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</si>
  <si>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</si>
  <si>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</si>
  <si>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</si>
  <si>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</si>
  <si>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</si>
  <si>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</si>
  <si>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</si>
  <si>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</si>
  <si>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</si>
  <si>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</si>
  <si>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</si>
  <si>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</si>
  <si>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</si>
  <si>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</si>
  <si>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</si>
  <si>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</si>
  <si>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</si>
  <si>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</si>
  <si>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</si>
  <si>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</si>
  <si>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</si>
  <si>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</si>
  <si>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</si>
  <si>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</si>
  <si>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</si>
  <si>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</si>
  <si>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</si>
  <si>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</si>
  <si>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</si>
  <si>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</si>
  <si>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</si>
  <si>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</si>
  <si>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</si>
  <si>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</si>
  <si>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</si>
  <si>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</si>
  <si>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</si>
  <si>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</si>
  <si>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</si>
  <si>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</si>
  <si>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</si>
  <si>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</si>
  <si>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</si>
  <si>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</si>
  <si>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</si>
  <si>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</si>
  <si>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</si>
  <si>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</si>
  <si>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</si>
  <si>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</si>
  <si>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</si>
  <si>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</si>
  <si>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</si>
  <si>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</si>
  <si>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</si>
  <si>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</si>
  <si>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</si>
  <si>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</si>
  <si>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</si>
  <si>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</si>
  <si>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</si>
  <si>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</si>
  <si>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</si>
  <si>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</si>
  <si>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</si>
  <si>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</si>
  <si>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</si>
  <si>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</si>
  <si>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</si>
  <si>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</si>
  <si>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</si>
  <si>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</si>
  <si>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</si>
  <si>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</si>
  <si>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</si>
  <si>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</si>
  <si>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</si>
  <si>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</si>
  <si>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</si>
  <si>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</si>
  <si>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</si>
  <si>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</si>
  <si>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</si>
  <si>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</si>
  <si>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</si>
  <si>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</si>
  <si>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</si>
  <si>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</si>
  <si>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</si>
  <si>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</si>
  <si>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</si>
  <si>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</si>
  <si>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</si>
  <si>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</si>
  <si>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</si>
  <si>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</si>
  <si>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</si>
  <si>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</si>
  <si>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</si>
  <si>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</si>
  <si>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</si>
  <si>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</si>
  <si>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</si>
  <si>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</si>
  <si>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</si>
  <si>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</si>
  <si>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</si>
  <si>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</si>
  <si>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</si>
  <si>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</si>
  <si>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</si>
  <si>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</si>
  <si>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</si>
  <si>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</si>
  <si>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</si>
  <si>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</si>
  <si>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</si>
  <si>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</si>
  <si>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</si>
  <si>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</si>
  <si>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</si>
  <si>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</si>
  <si>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</si>
  <si>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</si>
  <si>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</si>
  <si>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</si>
  <si>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</si>
  <si>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</si>
  <si>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</si>
  <si>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</si>
  <si>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</si>
  <si>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</si>
  <si>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</si>
  <si>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</si>
  <si>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</si>
  <si>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</si>
  <si>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</si>
  <si>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</si>
  <si>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</si>
  <si>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</si>
  <si>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</si>
  <si>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</si>
  <si>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</si>
  <si>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</si>
  <si>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</si>
  <si>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</si>
  <si>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</si>
  <si>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</si>
  <si>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</si>
  <si>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</si>
  <si>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</si>
  <si>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</si>
  <si>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</si>
  <si>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</si>
  <si>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</si>
  <si>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</si>
  <si>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</si>
  <si>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</si>
  <si>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</si>
  <si>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</si>
  <si>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</si>
  <si>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</si>
  <si>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</si>
  <si>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</si>
  <si>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</si>
  <si>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</si>
  <si>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</si>
  <si>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</si>
  <si>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</si>
  <si>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</si>
  <si>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</si>
  <si>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</si>
  <si>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</si>
  <si>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</si>
  <si>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</si>
  <si>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</si>
  <si>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</si>
  <si>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</si>
  <si>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</si>
  <si>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</si>
  <si>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</si>
  <si>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</si>
  <si>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</si>
  <si>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</si>
  <si>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</si>
  <si>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</si>
  <si>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</si>
  <si>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</si>
  <si>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</si>
  <si>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</si>
  <si>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</si>
  <si>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</si>
  <si>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</si>
  <si>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</si>
  <si>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</si>
  <si>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</si>
  <si>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</si>
  <si>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</si>
  <si>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</si>
  <si>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</si>
  <si>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</si>
  <si>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</si>
  <si>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</si>
  <si>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</si>
  <si>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</si>
  <si>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</si>
  <si>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</si>
  <si>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</si>
  <si>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</si>
  <si>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</si>
  <si>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</si>
  <si>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</si>
  <si>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</si>
  <si>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</si>
  <si>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</si>
  <si>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</si>
  <si>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</si>
  <si>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</si>
  <si>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</si>
  <si>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</si>
  <si>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</si>
  <si>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</si>
  <si>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</si>
  <si>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</si>
  <si>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</si>
  <si>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</si>
  <si>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</si>
  <si>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</si>
  <si>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</si>
  <si>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</si>
  <si>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</si>
  <si>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</si>
  <si>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</si>
  <si>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</si>
  <si>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</si>
  <si>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</si>
  <si>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</si>
  <si>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</si>
  <si>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</si>
  <si>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</si>
  <si>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</si>
  <si>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</si>
  <si>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</si>
  <si>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</si>
  <si>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</si>
  <si>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</si>
  <si>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</si>
  <si>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</si>
  <si>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</si>
  <si>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</si>
  <si>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</si>
  <si>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</si>
  <si>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</si>
  <si>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</si>
  <si>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</si>
  <si>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</si>
  <si>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</si>
  <si>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</si>
  <si>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</si>
  <si>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</si>
  <si>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</si>
  <si>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</si>
  <si>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</si>
  <si>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</si>
  <si>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</si>
  <si>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</si>
  <si>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</si>
  <si>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</si>
  <si>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</si>
  <si>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</si>
  <si>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</si>
  <si>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</si>
  <si>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</si>
  <si>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</si>
  <si>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</si>
  <si>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</si>
  <si>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</si>
  <si>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</si>
  <si>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</si>
  <si>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</si>
  <si>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</si>
  <si>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</si>
  <si>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</si>
  <si>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</si>
  <si>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</si>
  <si>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</si>
  <si>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</si>
  <si>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</si>
  <si>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</si>
  <si>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</si>
  <si>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</si>
  <si>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</si>
  <si>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</si>
  <si>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</si>
  <si>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</si>
  <si>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</si>
  <si>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</si>
  <si>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</si>
  <si>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</si>
  <si>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</si>
  <si>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</si>
  <si>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</si>
  <si>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</si>
  <si>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</si>
  <si>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</si>
  <si>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</si>
  <si>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</si>
  <si>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</si>
  <si>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</si>
  <si>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</si>
  <si>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</si>
  <si>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</si>
  <si>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</si>
  <si>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</si>
  <si>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</si>
  <si>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</si>
  <si>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</si>
  <si>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</si>
  <si>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</si>
  <si>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</si>
  <si>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</si>
  <si>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</si>
  <si>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</si>
  <si>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</si>
  <si>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</si>
  <si>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</si>
  <si>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</si>
  <si>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</si>
  <si>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</si>
  <si>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</si>
  <si>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</si>
  <si>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</si>
  <si>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</si>
  <si>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</si>
  <si>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</si>
  <si>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</si>
  <si>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</si>
  <si>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</si>
  <si>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</si>
  <si>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</si>
  <si>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</si>
  <si>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</si>
  <si>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</si>
  <si>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</si>
  <si>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</si>
  <si>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</si>
  <si>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</si>
  <si>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</si>
  <si>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</si>
  <si>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</si>
  <si>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</si>
  <si>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</si>
  <si>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</si>
  <si>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</si>
  <si>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</si>
  <si>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</si>
  <si>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</si>
  <si>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</si>
  <si>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</si>
  <si>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</si>
  <si>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</si>
  <si>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</si>
  <si>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</si>
  <si>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</si>
  <si>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</si>
  <si>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</si>
  <si>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</si>
  <si>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</si>
  <si>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</si>
  <si>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</si>
  <si>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</si>
  <si>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</si>
  <si>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</si>
  <si>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</si>
  <si>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</si>
  <si>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</si>
  <si>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</si>
  <si>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</si>
  <si>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</si>
  <si>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</si>
  <si>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</si>
  <si>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</si>
  <si>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</si>
  <si>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</si>
  <si>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</si>
  <si>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</si>
  <si>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</si>
  <si>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</si>
  <si>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</si>
  <si>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</si>
  <si>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</si>
  <si>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</si>
  <si>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</si>
  <si>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</si>
  <si>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</si>
  <si>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</si>
  <si>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</si>
  <si>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</si>
  <si>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</si>
  <si>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</si>
  <si>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</si>
  <si>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</si>
  <si>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</si>
  <si>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</si>
  <si>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</si>
  <si>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</si>
  <si>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</si>
  <si>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</si>
  <si>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</si>
  <si>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</si>
  <si>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</si>
  <si>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</si>
  <si>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</si>
  <si>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</si>
  <si>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</si>
  <si>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</si>
  <si>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</si>
  <si>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</si>
  <si>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</si>
  <si>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</si>
  <si>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</si>
  <si>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</si>
  <si>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</si>
  <si>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</si>
  <si>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</si>
  <si>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</si>
  <si>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</si>
  <si>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</si>
  <si>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</si>
  <si>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</si>
  <si>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</si>
  <si>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</si>
  <si>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</si>
  <si>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</si>
  <si>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</si>
  <si>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</si>
  <si>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</si>
  <si>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</si>
  <si>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</si>
  <si>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</si>
  <si>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</si>
  <si>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</si>
  <si>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</si>
  <si>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</si>
  <si>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</si>
  <si>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</si>
  <si>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</si>
  <si>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</si>
  <si>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</si>
  <si>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</si>
  <si>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</si>
  <si>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</si>
  <si>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</si>
  <si>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</si>
  <si>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</si>
  <si>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</si>
  <si>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</si>
  <si>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</si>
  <si>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</si>
  <si>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</si>
  <si>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</si>
  <si>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</si>
  <si>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</si>
  <si>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</si>
  <si>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</si>
  <si>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</si>
  <si>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</si>
  <si>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</si>
  <si>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</si>
  <si>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</si>
  <si>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</si>
  <si>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</si>
  <si>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</si>
  <si>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</si>
  <si>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</si>
  <si>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</si>
  <si>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</si>
  <si>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</si>
  <si>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</si>
  <si>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</si>
  <si>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</si>
  <si>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</si>
  <si>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</si>
  <si>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</si>
  <si>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</si>
  <si>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</si>
  <si>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</si>
  <si>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</si>
  <si>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</si>
  <si>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</si>
  <si>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</si>
  <si>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</si>
  <si>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</si>
  <si>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</si>
  <si>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</si>
  <si>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</si>
  <si>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</si>
  <si>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</si>
  <si>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</si>
  <si>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</si>
  <si>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</si>
  <si>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</si>
  <si>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</si>
  <si>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</si>
  <si>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</si>
  <si>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</si>
  <si>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</si>
  <si>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</si>
  <si>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</si>
  <si>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</si>
  <si>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</si>
  <si>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</si>
  <si>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</si>
  <si>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</si>
  <si>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</si>
  <si>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</si>
  <si>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</si>
  <si>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</si>
  <si>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</si>
  <si>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</si>
  <si>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</si>
  <si>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</si>
  <si>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</si>
  <si>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</si>
  <si>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</si>
  <si>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</si>
  <si>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</si>
  <si>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</si>
  <si>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</si>
  <si>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</si>
  <si>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</si>
  <si>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</si>
  <si>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</si>
  <si>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</si>
  <si>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</si>
  <si>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</si>
  <si>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</si>
  <si>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</si>
  <si>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</si>
  <si>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</si>
  <si>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</si>
  <si>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</si>
  <si>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</si>
  <si>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</si>
  <si>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</si>
  <si>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</si>
  <si>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</si>
  <si>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</si>
  <si>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</si>
  <si>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</si>
  <si>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</si>
  <si>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</si>
  <si>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</si>
  <si>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</si>
  <si>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</si>
  <si>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</si>
  <si>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</si>
  <si>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</si>
  <si>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</si>
  <si>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</si>
  <si>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</si>
  <si>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</si>
  <si>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</si>
  <si>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</si>
  <si>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</si>
  <si>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</si>
  <si>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</si>
  <si>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</si>
  <si>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</si>
  <si>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</si>
  <si>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</si>
  <si>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</si>
  <si>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</si>
  <si>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</si>
  <si>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</si>
  <si>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</si>
  <si>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</si>
  <si>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</si>
  <si>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</si>
  <si>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</si>
  <si>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</si>
  <si>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</si>
  <si>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</si>
  <si>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</si>
  <si>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</si>
  <si>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</si>
  <si>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</si>
  <si>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</si>
  <si>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</si>
  <si>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</si>
  <si>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</si>
  <si>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</si>
  <si>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</si>
  <si>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</si>
  <si>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</si>
  <si>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</si>
  <si>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</si>
  <si>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</si>
  <si>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</si>
  <si>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</si>
  <si>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</si>
  <si>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</si>
  <si>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</si>
  <si>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</si>
  <si>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</si>
  <si>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</si>
  <si>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</si>
  <si>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</si>
  <si>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</si>
  <si>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</si>
  <si>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</si>
  <si>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</si>
  <si>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</si>
  <si>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</si>
  <si>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</si>
  <si>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</si>
  <si>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</si>
  <si>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</si>
  <si>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</si>
  <si>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</si>
  <si>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</si>
  <si>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</si>
  <si>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</si>
  <si>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</si>
  <si>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</si>
  <si>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</si>
  <si>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</si>
  <si>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</si>
  <si>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</si>
  <si>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</si>
  <si>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</si>
  <si>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</si>
  <si>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</si>
  <si>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</si>
  <si>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</si>
  <si>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</si>
  <si>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</si>
  <si>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</si>
  <si>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</si>
  <si>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</si>
  <si>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</si>
  <si>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</si>
  <si>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</si>
  <si>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</si>
  <si>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</si>
  <si>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</si>
  <si>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</si>
  <si>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</si>
  <si>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</si>
  <si>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</si>
  <si>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</si>
  <si>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</si>
  <si>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</si>
  <si>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</si>
  <si>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</si>
  <si>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</si>
  <si>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</si>
  <si>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</si>
  <si>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</si>
  <si>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</si>
  <si>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</si>
  <si>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</si>
  <si>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</si>
  <si>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</si>
  <si>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</si>
  <si>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</si>
  <si>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</si>
  <si>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</si>
  <si>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</si>
  <si>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</si>
  <si>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</si>
  <si>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</si>
  <si>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</si>
  <si>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</si>
  <si>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</si>
  <si>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</si>
  <si>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</si>
  <si>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</si>
  <si>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</si>
  <si>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</si>
  <si>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</si>
  <si>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</si>
  <si>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</si>
  <si>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</si>
  <si>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</si>
  <si>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</si>
  <si>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</si>
  <si>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</si>
  <si>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</si>
  <si>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</si>
  <si>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</si>
  <si>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</si>
  <si>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</si>
  <si>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</si>
  <si>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</si>
  <si>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</si>
  <si>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</si>
  <si>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</si>
  <si>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</si>
  <si>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</si>
  <si>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</si>
  <si>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</si>
  <si>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</si>
  <si>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</si>
  <si>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</si>
  <si>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</si>
  <si>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</si>
  <si>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</si>
  <si>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</si>
  <si>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</si>
  <si>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</si>
  <si>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</si>
  <si>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</si>
  <si>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</si>
  <si>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</si>
  <si>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</si>
  <si>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</si>
  <si>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</si>
  <si>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</si>
  <si>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</si>
  <si>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</si>
  <si>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</si>
  <si>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</si>
  <si>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</si>
  <si>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</si>
  <si>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</si>
  <si>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</si>
  <si>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</si>
  <si>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</si>
  <si>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</si>
  <si>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</si>
  <si>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</si>
  <si>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</si>
  <si>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</si>
  <si>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</si>
  <si>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</si>
  <si>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</si>
  <si>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</si>
  <si>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</si>
  <si>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</si>
  <si>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</si>
  <si>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</si>
  <si>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</si>
  <si>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</si>
  <si>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</si>
  <si>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</si>
  <si>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</si>
  <si>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</si>
  <si>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</si>
  <si>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</si>
  <si>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</si>
  <si>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</si>
  <si>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</si>
  <si>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</si>
  <si>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</si>
  <si>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</si>
  <si>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</si>
  <si>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</si>
  <si>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</si>
  <si>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</si>
  <si>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</si>
  <si>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</si>
  <si>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</si>
  <si>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</si>
  <si>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</si>
  <si>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</si>
  <si>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</si>
  <si>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</si>
  <si>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</si>
  <si>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</si>
  <si>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</si>
  <si>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</si>
  <si>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</si>
  <si>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</si>
  <si>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</si>
  <si>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</si>
  <si>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</si>
  <si>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</si>
  <si>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</si>
  <si>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</si>
  <si>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</si>
  <si>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</si>
  <si>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</si>
  <si>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</si>
  <si>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</si>
  <si>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</si>
  <si>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</si>
  <si>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</si>
  <si>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</si>
  <si>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</si>
  <si>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</si>
  <si>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</si>
  <si>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</si>
  <si>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</si>
  <si>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</si>
  <si>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</si>
  <si>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</si>
  <si>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</si>
  <si>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</si>
  <si>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</si>
  <si>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</si>
  <si>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</si>
  <si>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</si>
  <si>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</si>
  <si>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</si>
  <si>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</si>
  <si>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</si>
  <si>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</si>
  <si>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</si>
  <si>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</si>
  <si>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</si>
  <si>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</si>
  <si>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</si>
  <si>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</si>
  <si>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</si>
  <si>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</si>
  <si>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</si>
  <si>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</si>
  <si>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</si>
  <si>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</si>
  <si>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</si>
  <si>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</si>
  <si>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</si>
  <si>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</si>
  <si>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</si>
  <si>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</si>
  <si>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</si>
  <si>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</si>
  <si>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</si>
  <si>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</si>
  <si>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</si>
  <si>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</si>
  <si>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</si>
  <si>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</si>
  <si>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</si>
  <si>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</si>
  <si>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</si>
  <si>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</si>
  <si>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</si>
  <si>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</si>
  <si>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</si>
  <si>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</si>
  <si>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</si>
  <si>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</si>
  <si>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</si>
  <si>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</si>
  <si>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</si>
  <si>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</si>
  <si>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</si>
  <si>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</si>
  <si>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</si>
  <si>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</si>
  <si>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</si>
  <si>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</si>
  <si>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</si>
  <si>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</si>
  <si>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</si>
  <si>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</si>
  <si>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</si>
  <si>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</si>
  <si>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</si>
  <si>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</si>
  <si>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</si>
  <si>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</si>
  <si>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</si>
  <si>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</si>
  <si>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</si>
  <si>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</si>
  <si>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</si>
  <si>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</si>
  <si>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</si>
  <si>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</si>
  <si>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</si>
  <si>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</si>
  <si>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</si>
  <si>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</si>
  <si>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</si>
  <si>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</si>
  <si>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</si>
  <si>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</si>
  <si>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</si>
  <si>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</si>
  <si>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</si>
  <si>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</si>
  <si>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</si>
  <si>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</si>
  <si>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</si>
  <si>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</si>
  <si>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</si>
  <si>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</si>
  <si>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</si>
  <si>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</si>
  <si>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</si>
  <si>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</si>
  <si>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</si>
  <si>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</si>
  <si>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</si>
  <si>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</si>
  <si>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</si>
  <si>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</si>
  <si>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</si>
  <si>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</si>
  <si>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</si>
  <si>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</si>
  <si>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</si>
  <si>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</si>
  <si>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</si>
  <si>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</si>
  <si>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</si>
  <si>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</si>
  <si>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</si>
  <si>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</si>
  <si>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</si>
  <si>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</si>
  <si>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</si>
  <si>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</si>
  <si>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</si>
  <si>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</si>
  <si>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</si>
  <si>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</si>
  <si>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</si>
  <si>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</si>
  <si>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</si>
  <si>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</si>
  <si>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</si>
  <si>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</si>
  <si>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</si>
  <si>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</si>
  <si>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</si>
  <si>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</si>
  <si>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</si>
  <si>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</si>
  <si>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</si>
  <si>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</si>
  <si>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</si>
  <si>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</si>
  <si>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</si>
  <si>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</si>
  <si>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</si>
  <si>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</si>
  <si>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</si>
  <si>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</si>
  <si>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</si>
  <si>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</si>
  <si>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</si>
  <si>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</si>
  <si>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</si>
  <si>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</si>
  <si>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</si>
  <si>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</si>
  <si>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</si>
  <si>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</si>
  <si>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</si>
  <si>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</si>
  <si>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</si>
  <si>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</si>
  <si>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</si>
  <si>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</si>
  <si>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</si>
  <si>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</si>
  <si>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</si>
  <si>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</si>
  <si>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</si>
  <si>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</si>
  <si>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</si>
  <si>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</si>
  <si>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</si>
  <si>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</si>
  <si>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</si>
  <si>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</si>
  <si>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</si>
  <si>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</si>
  <si>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</si>
  <si>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</si>
  <si>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</si>
  <si>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</si>
  <si>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</si>
  <si>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</si>
  <si>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</si>
  <si>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</si>
  <si>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</si>
  <si>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</si>
  <si>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</si>
  <si>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</si>
  <si>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</si>
  <si>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</si>
  <si>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</si>
  <si>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</si>
  <si>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</si>
  <si>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</si>
  <si>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</si>
  <si>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</si>
  <si>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</si>
  <si>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</si>
  <si>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</si>
  <si>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</si>
  <si>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</si>
  <si>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</si>
  <si>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</si>
  <si>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</si>
  <si>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</si>
  <si>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</si>
  <si>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</si>
  <si>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</si>
  <si>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</si>
  <si>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</si>
  <si>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</si>
  <si>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</si>
  <si>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</si>
  <si>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</si>
  <si>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</si>
  <si>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</si>
  <si>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</si>
  <si>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</si>
  <si>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</si>
  <si>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</si>
  <si>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</si>
  <si>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</si>
  <si>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</si>
  <si>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</si>
  <si>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</si>
  <si>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</si>
  <si>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</si>
  <si>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</si>
  <si>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</si>
  <si>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</si>
  <si>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</si>
  <si>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</si>
  <si>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</si>
  <si>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</si>
  <si>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</si>
  <si>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</si>
  <si>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</si>
  <si>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</si>
  <si>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</si>
  <si>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</si>
  <si>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</si>
  <si>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</si>
  <si>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</si>
  <si>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</si>
  <si>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</si>
  <si>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</si>
  <si>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</si>
  <si>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</si>
  <si>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</si>
  <si>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</si>
  <si>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</si>
  <si>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</si>
  <si>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</si>
  <si>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</si>
  <si>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</si>
  <si>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</si>
  <si>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</si>
  <si>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</si>
  <si>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</si>
  <si>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</si>
  <si>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</si>
  <si>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</si>
  <si>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</si>
  <si>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</si>
  <si>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</si>
  <si>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</si>
  <si>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</si>
  <si>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</si>
  <si>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</si>
  <si>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</si>
  <si>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</si>
  <si>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</si>
  <si>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</si>
  <si>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</si>
  <si>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</si>
  <si>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</si>
  <si>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</si>
  <si>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</si>
  <si>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</si>
  <si>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</si>
  <si>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</si>
  <si>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</si>
  <si>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</si>
  <si>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</si>
  <si>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</si>
  <si>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</si>
  <si>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</si>
  <si>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</si>
  <si>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</si>
  <si>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</si>
  <si>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</si>
  <si>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</si>
  <si>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</si>
  <si>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</si>
  <si>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</si>
  <si>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</si>
  <si>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</si>
  <si>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</si>
  <si>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</si>
  <si>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</si>
  <si>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</si>
  <si>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</si>
  <si>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</si>
  <si>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</si>
  <si>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</si>
  <si>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</si>
  <si>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</si>
  <si>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</si>
  <si>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</si>
  <si>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</si>
  <si>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</si>
  <si>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</si>
  <si>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</si>
  <si>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</si>
  <si>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</si>
  <si>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</si>
  <si>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</si>
  <si>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</si>
  <si>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</si>
  <si>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</si>
  <si>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</si>
  <si>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</si>
  <si>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</si>
  <si>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</si>
  <si>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</si>
  <si>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</si>
  <si>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</si>
  <si>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</si>
  <si>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</si>
  <si>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</si>
  <si>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</si>
  <si>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</si>
  <si>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</si>
  <si>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</si>
  <si>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</si>
  <si>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</si>
  <si>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</si>
  <si>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</si>
  <si>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</si>
  <si>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</si>
  <si>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</si>
  <si>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</si>
  <si>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</si>
  <si>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</si>
  <si>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</si>
  <si>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</si>
  <si>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</si>
  <si>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</si>
  <si>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</si>
  <si>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</si>
  <si>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</si>
  <si>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</si>
  <si>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</si>
  <si>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</si>
  <si>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</si>
  <si>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</si>
  <si>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</si>
  <si>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</si>
  <si>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</si>
  <si>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</si>
  <si>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</si>
  <si>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</si>
  <si>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</si>
  <si>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</si>
  <si>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</si>
  <si>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</si>
  <si>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</si>
  <si>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</si>
  <si>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</si>
  <si>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</si>
  <si>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</si>
  <si>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</si>
  <si>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</si>
  <si>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</si>
  <si>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</si>
  <si>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</si>
  <si>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</si>
  <si>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</si>
  <si>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</si>
  <si>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</si>
  <si>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</si>
  <si>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</si>
  <si>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</si>
  <si>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</si>
  <si>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</si>
  <si>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</si>
  <si>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</si>
  <si>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</si>
  <si>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</si>
  <si>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</si>
  <si>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</si>
  <si>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</si>
  <si>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</si>
  <si>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</si>
  <si>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</si>
  <si>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</si>
  <si>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</si>
  <si>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</si>
  <si>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</si>
  <si>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</si>
  <si>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</si>
  <si>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</si>
  <si>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</si>
  <si>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</si>
  <si>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</si>
  <si>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</si>
  <si>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</si>
  <si>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</si>
  <si>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</si>
  <si>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</si>
  <si>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</si>
  <si>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</si>
  <si>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</si>
  <si>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</si>
  <si>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</si>
  <si>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</si>
  <si>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</si>
  <si>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</si>
  <si>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</si>
  <si>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</si>
  <si>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</si>
  <si>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</si>
  <si>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</si>
  <si>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</si>
  <si>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</si>
  <si>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</si>
  <si>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</si>
  <si>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</si>
  <si>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</si>
  <si>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</si>
  <si>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</si>
  <si>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</si>
  <si>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</si>
  <si>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</si>
  <si>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</si>
  <si>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</si>
  <si>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</si>
  <si>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</si>
  <si>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</si>
  <si>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</si>
  <si>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</si>
  <si>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</si>
  <si>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</si>
  <si>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</si>
  <si>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</si>
  <si>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</si>
  <si>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</si>
  <si>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</si>
  <si>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</si>
  <si>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</si>
  <si>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</si>
  <si>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</si>
  <si>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</si>
  <si>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</si>
  <si>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</si>
  <si>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</si>
  <si>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</si>
  <si>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</si>
  <si>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</si>
  <si>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</si>
  <si>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</si>
  <si>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</si>
  <si>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</si>
  <si>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</si>
  <si>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</si>
  <si>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</si>
  <si>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</si>
  <si>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</si>
  <si>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</si>
  <si>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</si>
  <si>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</si>
  <si>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</si>
  <si>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</si>
  <si>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</si>
  <si>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</si>
  <si>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</si>
  <si>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</si>
  <si>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</si>
  <si>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</si>
  <si>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</si>
  <si>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</si>
  <si>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</si>
  <si>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</si>
  <si>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</si>
  <si>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</si>
  <si>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</si>
  <si>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</si>
  <si>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</si>
  <si>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</si>
  <si>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</si>
  <si>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</si>
  <si>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</si>
  <si>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</si>
  <si>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</si>
  <si>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</si>
  <si>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</si>
  <si>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</si>
  <si>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</si>
  <si>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</si>
  <si>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</si>
  <si>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</si>
  <si>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</si>
  <si>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</si>
  <si>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</si>
  <si>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</si>
  <si>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</si>
  <si>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</si>
  <si>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</si>
  <si>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</si>
  <si>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</si>
  <si>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</si>
  <si>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</si>
  <si>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</si>
  <si>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</si>
  <si>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</si>
  <si>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</si>
  <si>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</si>
  <si>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</si>
  <si>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</si>
  <si>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</si>
  <si>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</si>
  <si>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</si>
  <si>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</si>
  <si>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</si>
  <si>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</si>
  <si>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</si>
  <si>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</si>
  <si>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</si>
  <si>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</si>
  <si>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</si>
  <si>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</si>
  <si>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</si>
  <si>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</si>
  <si>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</si>
  <si>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</si>
  <si>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</si>
  <si>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</si>
  <si>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</si>
  <si>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</si>
  <si>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</si>
  <si>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</si>
  <si>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</si>
  <si>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</si>
  <si>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</si>
  <si>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</si>
  <si>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</si>
  <si>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</si>
  <si>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</si>
  <si>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</si>
  <si>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</si>
  <si>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</si>
  <si>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</si>
  <si>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</si>
  <si>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</si>
  <si>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</si>
  <si>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</si>
  <si>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</si>
  <si>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</si>
  <si>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</si>
  <si>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</si>
  <si>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</si>
  <si>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</si>
  <si>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</si>
  <si>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</si>
  <si>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</si>
  <si>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</si>
  <si>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</si>
  <si>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</si>
  <si>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</si>
  <si>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</si>
  <si>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</si>
  <si>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</si>
  <si>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</si>
  <si>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</si>
  <si>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</si>
  <si>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</si>
  <si>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</si>
  <si>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</si>
  <si>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</si>
  <si>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</si>
  <si>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</si>
  <si>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</si>
  <si>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</si>
  <si>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</si>
  <si>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</si>
  <si>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</si>
  <si>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</si>
  <si>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</si>
  <si>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</si>
  <si>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</si>
  <si>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</si>
  <si>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</si>
  <si>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</si>
  <si>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</si>
  <si>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</si>
  <si>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</si>
  <si>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</si>
  <si>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</si>
  <si>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</si>
  <si>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</si>
  <si>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</si>
  <si>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</si>
  <si>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</si>
  <si>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</si>
  <si>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</si>
  <si>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</si>
  <si>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</si>
  <si>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</si>
  <si>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</si>
  <si>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</si>
  <si>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</si>
  <si>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</si>
  <si>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</si>
  <si>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</si>
  <si>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</si>
  <si>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</si>
  <si>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</si>
  <si>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</si>
  <si>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</si>
  <si>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</si>
  <si>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</si>
  <si>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</si>
  <si>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</si>
  <si>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</si>
  <si>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</si>
  <si>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</si>
  <si>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</si>
  <si>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</si>
  <si>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</si>
  <si>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</si>
  <si>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</si>
  <si>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</si>
  <si>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</si>
  <si>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</si>
  <si>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</si>
  <si>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</si>
  <si>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</si>
  <si>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</si>
  <si>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</si>
  <si>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</si>
  <si>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</si>
  <si>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</si>
  <si>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</si>
  <si>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</si>
  <si>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</si>
  <si>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</si>
  <si>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</si>
  <si>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</si>
  <si>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</si>
  <si>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</si>
  <si>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</si>
  <si>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</si>
  <si>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</si>
  <si>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</si>
  <si>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</si>
  <si>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</si>
  <si>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</si>
  <si>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</si>
  <si>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</si>
  <si>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</si>
  <si>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</si>
  <si>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</si>
  <si>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</si>
  <si>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</si>
  <si>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</si>
  <si>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</si>
  <si>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</si>
  <si>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</si>
  <si>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</si>
  <si>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</si>
  <si>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</si>
  <si>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</si>
  <si>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</si>
  <si>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</si>
  <si>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</si>
  <si>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</si>
  <si>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</si>
  <si>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</si>
  <si>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</si>
  <si>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</si>
  <si>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</si>
  <si>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</si>
  <si>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</si>
  <si>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</si>
  <si>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</si>
  <si>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</si>
  <si>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</si>
  <si>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</si>
  <si>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</si>
  <si>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</si>
  <si>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</si>
  <si>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</si>
  <si>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</si>
  <si>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</si>
  <si>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</si>
  <si>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</si>
  <si>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</si>
  <si>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</si>
  <si>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</si>
  <si>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</si>
  <si>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</si>
  <si>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</si>
  <si>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</si>
  <si>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</si>
  <si>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</si>
  <si>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</si>
  <si>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</si>
  <si>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</si>
  <si>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</si>
  <si>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</si>
  <si>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</si>
  <si>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</si>
  <si>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</si>
  <si>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</si>
  <si>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</si>
  <si>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</si>
  <si>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</si>
  <si>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</si>
  <si>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</si>
  <si>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</si>
  <si>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</si>
  <si>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</si>
  <si>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</si>
  <si>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</si>
  <si>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</si>
  <si>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</si>
  <si>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</si>
  <si>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</si>
  <si>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</si>
  <si>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</si>
  <si>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</si>
  <si>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</si>
  <si>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</si>
  <si>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</si>
  <si>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</si>
  <si>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</si>
  <si>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</si>
  <si>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</si>
  <si>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</si>
  <si>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</si>
  <si>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</si>
  <si>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</si>
  <si>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</si>
  <si>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</si>
  <si>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</si>
  <si>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</si>
  <si>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</si>
  <si>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</si>
  <si>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</si>
  <si>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</si>
  <si>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</si>
  <si>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</si>
  <si>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</si>
  <si>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</si>
  <si>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</si>
  <si>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</si>
  <si>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</si>
  <si>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</si>
  <si>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</si>
  <si>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</si>
  <si>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</si>
  <si>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</si>
  <si>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</si>
  <si>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</si>
  <si>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</si>
  <si>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</si>
  <si>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</si>
  <si>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</si>
  <si>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</si>
  <si>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</si>
  <si>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</si>
  <si>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</si>
  <si>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</si>
  <si>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</si>
  <si>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</si>
  <si>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</si>
  <si>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</si>
  <si>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</si>
  <si>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</si>
  <si>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</si>
  <si>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</si>
  <si>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</si>
  <si>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</si>
  <si>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</si>
  <si>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</si>
  <si>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</si>
  <si>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</si>
  <si>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</si>
  <si>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</si>
  <si>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</si>
  <si>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</si>
  <si>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</si>
  <si>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</si>
  <si>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</si>
  <si>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</si>
  <si>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</si>
  <si>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</si>
  <si>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</si>
  <si>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</si>
  <si>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</si>
  <si>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</si>
  <si>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</si>
  <si>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</si>
  <si>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</si>
  <si>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</si>
  <si>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</si>
  <si>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</si>
  <si>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</si>
  <si>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</si>
  <si>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</si>
  <si>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</si>
  <si>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</si>
  <si>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</si>
  <si>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</si>
  <si>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</si>
  <si>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</si>
  <si>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</si>
  <si>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</si>
  <si>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</si>
  <si>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</si>
  <si>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</si>
  <si>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</si>
  <si>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</si>
  <si>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</si>
  <si>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</si>
  <si>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</si>
  <si>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</si>
  <si>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</si>
  <si>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</si>
  <si>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</si>
  <si>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</si>
  <si>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</si>
  <si>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</si>
  <si>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</si>
  <si>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</si>
  <si>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</si>
  <si>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</si>
  <si>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</si>
  <si>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</si>
  <si>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</si>
  <si>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</si>
  <si>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</si>
  <si>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</si>
  <si>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</si>
  <si>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</si>
  <si>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</si>
  <si>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</si>
  <si>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</si>
  <si>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</si>
  <si>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</si>
  <si>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</si>
  <si>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</si>
  <si>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</si>
  <si>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</si>
  <si>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</si>
  <si>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</si>
  <si>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</si>
  <si>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</si>
  <si>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</si>
  <si>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</si>
  <si>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</si>
  <si>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</si>
  <si>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</si>
  <si>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</si>
  <si>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</si>
  <si>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</si>
  <si>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</si>
  <si>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</si>
  <si>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</si>
  <si>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</si>
  <si>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</si>
  <si>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</si>
  <si>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</si>
  <si>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</si>
  <si>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</si>
  <si>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</si>
  <si>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</si>
  <si>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</si>
  <si>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</si>
  <si>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</si>
  <si>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</si>
  <si>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</si>
  <si>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</si>
  <si>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</si>
  <si>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</si>
  <si>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</si>
  <si>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</si>
  <si>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</si>
  <si>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</si>
  <si>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</si>
  <si>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</si>
  <si>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</si>
  <si>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</si>
  <si>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</si>
  <si>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</si>
  <si>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</si>
  <si>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</si>
  <si>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</si>
  <si>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</si>
  <si>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</si>
  <si>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</si>
  <si>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</si>
  <si>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</si>
  <si>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</si>
  <si>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</si>
  <si>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</si>
  <si>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</si>
  <si>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</si>
  <si>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</si>
  <si>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</si>
  <si>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</si>
  <si>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</si>
  <si>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</si>
  <si>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</si>
  <si>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</si>
  <si>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</si>
  <si>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</si>
  <si>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</si>
  <si>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</si>
  <si>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</si>
  <si>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</si>
  <si>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</si>
  <si>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</si>
  <si>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</si>
  <si>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</si>
  <si>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</si>
  <si>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</si>
  <si>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</si>
  <si>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</si>
  <si>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</si>
  <si>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</si>
  <si>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</si>
  <si>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</si>
  <si>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</si>
  <si>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</si>
  <si>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</si>
  <si>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</si>
  <si>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</si>
  <si>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</si>
  <si>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</si>
  <si>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</si>
  <si>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</si>
  <si>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</si>
  <si>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</si>
  <si>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</si>
  <si>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</si>
  <si>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</si>
  <si>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</si>
  <si>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</si>
  <si>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</si>
  <si>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</si>
  <si>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</si>
  <si>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</si>
  <si>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</si>
  <si>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</si>
  <si>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</si>
  <si>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</si>
  <si>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</si>
  <si>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</si>
  <si>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</si>
  <si>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</si>
  <si>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</si>
  <si>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</si>
  <si>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</si>
  <si>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</si>
  <si>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</si>
  <si>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</si>
  <si>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</si>
  <si>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</si>
  <si>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</si>
  <si>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</si>
  <si>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</si>
  <si>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</si>
  <si>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</si>
  <si>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</si>
  <si>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</si>
  <si>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</si>
  <si>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</si>
  <si>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</si>
  <si>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</si>
  <si>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</si>
  <si>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</si>
  <si>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</si>
  <si>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</si>
  <si>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</si>
  <si>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</si>
  <si>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</si>
  <si>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</si>
  <si>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</si>
  <si>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</si>
  <si>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</si>
  <si>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</si>
  <si>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</si>
  <si>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</si>
  <si>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</si>
  <si>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</si>
  <si>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</si>
  <si>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</si>
  <si>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</si>
  <si>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</si>
  <si>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</si>
  <si>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</si>
  <si>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</si>
  <si>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</si>
  <si>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</si>
  <si>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</si>
  <si>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</si>
  <si>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</si>
  <si>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</si>
  <si>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</si>
  <si>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</si>
  <si>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</si>
  <si>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</si>
  <si>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</si>
  <si>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</si>
  <si>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</si>
  <si>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</si>
  <si>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</si>
  <si>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</si>
  <si>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</si>
  <si>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</si>
  <si>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</si>
  <si>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</si>
  <si>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</si>
  <si>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</si>
  <si>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</si>
  <si>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</si>
  <si>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</si>
  <si>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</si>
  <si>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</si>
  <si>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</si>
  <si>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</si>
  <si>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</si>
  <si>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</si>
  <si>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</si>
  <si>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</si>
  <si>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</si>
  <si>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</si>
  <si>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</si>
  <si>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</si>
  <si>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</si>
  <si>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</si>
  <si>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</si>
  <si>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</si>
  <si>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</si>
  <si>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</si>
  <si>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</si>
  <si>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</si>
  <si>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</si>
  <si>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</si>
  <si>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</si>
  <si>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</si>
  <si>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</si>
  <si>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</si>
  <si>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</si>
  <si>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</si>
  <si>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</si>
  <si>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</si>
  <si>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</si>
  <si>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</si>
  <si>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</si>
  <si>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</si>
  <si>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</si>
  <si>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</si>
  <si>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</si>
  <si>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</si>
  <si>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</si>
  <si>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</si>
  <si>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</si>
  <si>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</si>
  <si>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</si>
  <si>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</si>
  <si>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</si>
  <si>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</si>
  <si>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</si>
  <si>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</si>
  <si>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</si>
  <si>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</si>
  <si>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</si>
  <si>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</si>
  <si>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</si>
  <si>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</si>
  <si>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</si>
  <si>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</si>
  <si>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</si>
  <si>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</si>
  <si>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</si>
  <si>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</si>
  <si>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</si>
  <si>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</si>
  <si>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</si>
  <si>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</si>
  <si>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</si>
  <si>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</si>
  <si>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</si>
  <si>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</si>
  <si>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</si>
  <si>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</si>
  <si>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</si>
  <si>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</si>
  <si>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</si>
  <si>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</si>
  <si>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</si>
  <si>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</si>
  <si>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</si>
  <si>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</si>
  <si>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</si>
  <si>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</si>
  <si>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</si>
  <si>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</si>
  <si>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</si>
  <si>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</si>
  <si>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</si>
  <si>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</si>
  <si>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</si>
  <si>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</si>
  <si>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</si>
  <si>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</si>
  <si>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</si>
  <si>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</si>
  <si>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</si>
  <si>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</si>
  <si>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</si>
  <si>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</si>
  <si>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</si>
  <si>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</si>
  <si>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</si>
  <si>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</si>
  <si>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</si>
  <si>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</si>
  <si>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</si>
  <si>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</si>
  <si>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</si>
  <si>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</si>
  <si>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</si>
  <si>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</si>
  <si>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</si>
  <si>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</si>
  <si>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</si>
  <si>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</si>
  <si>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</si>
  <si>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</si>
  <si>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</si>
  <si>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</si>
  <si>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</si>
  <si>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</si>
  <si>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</si>
  <si>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</si>
  <si>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</si>
  <si>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</si>
  <si>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</si>
  <si>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</si>
  <si>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</si>
  <si>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</si>
  <si>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</si>
  <si>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</si>
  <si>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</si>
  <si>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</si>
  <si>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</si>
  <si>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</si>
  <si>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</si>
  <si>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</si>
  <si>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</si>
  <si>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</si>
  <si>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</si>
  <si>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</si>
  <si>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</si>
  <si>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</si>
  <si>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</si>
  <si>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</si>
  <si>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</si>
  <si>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</si>
  <si>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</si>
  <si>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</si>
  <si>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</si>
  <si>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</si>
  <si>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</si>
  <si>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</si>
  <si>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</si>
  <si>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</si>
  <si>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</si>
  <si>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</si>
  <si>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</si>
  <si>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</si>
  <si>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</si>
  <si>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</si>
  <si>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</si>
  <si>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</si>
  <si>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</si>
  <si>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</si>
  <si>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</si>
  <si>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</si>
  <si>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</si>
  <si>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</si>
  <si>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</si>
  <si>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</si>
  <si>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</si>
  <si>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</si>
  <si>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</si>
  <si>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</si>
  <si>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</si>
  <si>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</si>
  <si>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</si>
  <si>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</si>
  <si>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</si>
  <si>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</si>
  <si>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</si>
  <si>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</si>
  <si>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</si>
  <si>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</si>
  <si>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</si>
  <si>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</si>
  <si>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</si>
  <si>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</si>
  <si>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</si>
  <si>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</si>
  <si>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</si>
  <si>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</si>
  <si>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</si>
  <si>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</si>
  <si>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</si>
  <si>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</si>
  <si>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</si>
  <si>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</si>
  <si>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</si>
  <si>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</si>
  <si>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</si>
  <si>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</si>
  <si>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</si>
  <si>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</si>
  <si>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</si>
  <si>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</si>
  <si>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</si>
  <si>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</si>
  <si>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</si>
  <si>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</si>
  <si>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</si>
  <si>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</si>
  <si>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</si>
  <si>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</si>
  <si>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</si>
  <si>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</si>
  <si>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</si>
  <si>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</si>
  <si>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</si>
  <si>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</si>
  <si>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</si>
  <si>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</si>
  <si>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</si>
  <si>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</si>
  <si>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</si>
  <si>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</si>
  <si>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</si>
  <si>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</si>
  <si>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</si>
  <si>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</si>
  <si>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</si>
  <si>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</si>
  <si>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</si>
  <si>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</si>
  <si>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</si>
  <si>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</si>
  <si>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</si>
  <si>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</si>
  <si>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</si>
  <si>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</si>
  <si>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</si>
  <si>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</si>
  <si>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</si>
  <si>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</si>
  <si>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</si>
  <si>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</si>
  <si>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</si>
  <si>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</si>
  <si>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</si>
  <si>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</si>
  <si>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</si>
  <si>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</si>
  <si>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</si>
  <si>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</si>
  <si>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</si>
  <si>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</si>
  <si>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</si>
  <si>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</si>
  <si>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</si>
  <si>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</si>
  <si>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</si>
  <si>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</si>
  <si>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</si>
  <si>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</si>
  <si>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</si>
  <si>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</si>
  <si>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</si>
  <si>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</si>
  <si>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</si>
  <si>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</si>
  <si>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</si>
  <si>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</si>
  <si>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</si>
  <si>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</si>
  <si>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</si>
  <si>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</si>
  <si>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</si>
  <si>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</si>
  <si>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</si>
  <si>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</si>
  <si>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</si>
  <si>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</si>
  <si>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</si>
  <si>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</si>
  <si>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</si>
  <si>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</si>
  <si>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</si>
  <si>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</si>
  <si>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</si>
  <si>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</si>
  <si>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</si>
  <si>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</si>
  <si>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</si>
  <si>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</si>
  <si>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</si>
  <si>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</si>
  <si>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</si>
  <si>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</si>
  <si>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</si>
  <si>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</si>
  <si>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</si>
  <si>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</si>
  <si>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</si>
  <si>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</si>
  <si>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</si>
  <si>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</si>
  <si>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</si>
  <si>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</si>
  <si>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</si>
  <si>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</si>
  <si>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</si>
  <si>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</si>
  <si>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</si>
  <si>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</si>
  <si>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</si>
  <si>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</si>
  <si>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</si>
  <si>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</si>
  <si>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</si>
  <si>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</si>
  <si>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</si>
  <si>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</si>
  <si>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</si>
  <si>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</si>
  <si>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</si>
  <si>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</si>
  <si>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</si>
  <si>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</si>
  <si>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</si>
  <si>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</si>
  <si>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</si>
  <si>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</si>
  <si>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</si>
  <si>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</si>
  <si>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</si>
  <si>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</si>
  <si>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</si>
  <si>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</si>
  <si>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</si>
  <si>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</si>
  <si>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</si>
  <si>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</si>
  <si>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</si>
  <si>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</si>
  <si>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</si>
  <si>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</si>
  <si>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</si>
  <si>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</si>
  <si>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</si>
  <si>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</si>
  <si>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</si>
  <si>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</si>
  <si>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</si>
  <si>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</si>
  <si>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</si>
  <si>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</si>
  <si>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</si>
  <si>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</si>
  <si>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</si>
  <si>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</si>
  <si>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</si>
  <si>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</si>
  <si>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</si>
  <si>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</si>
  <si>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</si>
  <si>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</si>
  <si>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</si>
  <si>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</si>
  <si>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</si>
  <si>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</si>
  <si>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</si>
  <si>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</si>
  <si>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</si>
  <si>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</si>
  <si>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</si>
  <si>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</si>
  <si>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</si>
  <si>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</si>
  <si>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</si>
  <si>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</si>
  <si>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</si>
  <si>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</si>
  <si>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</si>
  <si>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</si>
  <si>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</si>
  <si>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</si>
  <si>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</si>
  <si>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</si>
  <si>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</si>
  <si>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</si>
  <si>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</si>
  <si>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</si>
  <si>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</si>
  <si>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</si>
  <si>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</si>
  <si>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</si>
  <si>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</si>
  <si>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</si>
  <si>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</si>
  <si>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</si>
  <si>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</si>
  <si>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</si>
  <si>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</si>
  <si>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</si>
  <si>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</si>
  <si>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</si>
  <si>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</si>
  <si>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</si>
  <si>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</si>
  <si>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</si>
  <si>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</si>
  <si>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</si>
  <si>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</si>
  <si>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</si>
  <si>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</si>
  <si>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</si>
  <si>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</si>
  <si>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</si>
  <si>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</si>
  <si>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</si>
  <si>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</si>
  <si>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</si>
  <si>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</si>
  <si>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</si>
  <si>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</si>
  <si>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</si>
  <si>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</si>
  <si>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</si>
  <si>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</si>
  <si>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</si>
  <si>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</si>
  <si>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</si>
  <si>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</si>
  <si>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</si>
  <si>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</si>
  <si>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</si>
  <si>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</si>
  <si>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</si>
  <si>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</si>
  <si>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</si>
  <si>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</si>
  <si>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</si>
  <si>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</si>
  <si>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</si>
  <si>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</si>
  <si>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</si>
  <si>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</si>
  <si>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</si>
  <si>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</si>
  <si>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</si>
  <si>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</si>
  <si>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</si>
  <si>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</si>
  <si>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</si>
  <si>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</si>
  <si>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</si>
  <si>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</si>
  <si>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</si>
  <si>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</si>
  <si>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</si>
  <si>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</si>
  <si>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</si>
  <si>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</si>
  <si>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</si>
  <si>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</si>
  <si>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</si>
  <si>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</si>
  <si>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</si>
  <si>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</si>
  <si>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</si>
  <si>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</si>
  <si>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</si>
  <si>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</si>
  <si>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</si>
  <si>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</si>
  <si>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</si>
  <si>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</si>
  <si>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</si>
  <si>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</si>
  <si>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</si>
  <si>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</si>
  <si>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</si>
  <si>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</si>
  <si>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</si>
  <si>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</si>
  <si>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</si>
  <si>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</si>
  <si>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</si>
  <si>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</si>
  <si>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</si>
  <si>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</si>
  <si>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</si>
  <si>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</si>
  <si>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</si>
  <si>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</si>
  <si>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</si>
  <si>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</si>
  <si>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</si>
  <si>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</si>
  <si>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</si>
  <si>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</si>
  <si>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</si>
  <si>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</si>
  <si>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</si>
  <si>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</si>
  <si>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</si>
  <si>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</si>
  <si>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</si>
  <si>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</si>
  <si>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</si>
  <si>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</si>
  <si>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</si>
  <si>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</si>
  <si>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</si>
  <si>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</si>
  <si>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</si>
  <si>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</si>
  <si>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</si>
  <si>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</si>
  <si>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</si>
  <si>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</si>
  <si>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</si>
  <si>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</si>
  <si>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</si>
  <si>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</si>
  <si>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</si>
  <si>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</si>
  <si>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</si>
  <si>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</si>
  <si>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</si>
  <si>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</si>
  <si>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</si>
  <si>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</si>
  <si>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</si>
  <si>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</si>
  <si>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</si>
  <si>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</si>
  <si>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</si>
  <si>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</si>
  <si>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</si>
  <si>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</si>
  <si>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</si>
  <si>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</si>
  <si>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</si>
  <si>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</si>
  <si>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</si>
  <si>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</si>
  <si>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</si>
  <si>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</si>
  <si>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</si>
  <si>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</si>
  <si>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</si>
  <si>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</si>
  <si>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</si>
  <si>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</si>
  <si>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</si>
  <si>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</si>
  <si>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</si>
  <si>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</si>
  <si>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</si>
  <si>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</si>
  <si>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</si>
  <si>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</si>
  <si>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</si>
  <si>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</si>
  <si>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</si>
  <si>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</si>
  <si>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</si>
  <si>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</si>
  <si>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</si>
  <si>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</si>
  <si>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</si>
  <si>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</si>
  <si>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</si>
  <si>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</si>
  <si>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</si>
  <si>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</si>
  <si>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</si>
  <si>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</si>
  <si>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</si>
  <si>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</si>
  <si>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</si>
  <si>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</si>
  <si>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</si>
  <si>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</si>
  <si>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</si>
  <si>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</si>
  <si>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</si>
  <si>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</si>
  <si>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</si>
  <si>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</si>
  <si>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</si>
  <si>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</si>
  <si>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</si>
  <si>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</si>
  <si>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</si>
  <si>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</si>
  <si>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</si>
  <si>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</si>
  <si>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</si>
  <si>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</si>
  <si>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</si>
  <si>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</si>
  <si>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</si>
  <si>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</si>
  <si>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</si>
  <si>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</si>
  <si>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</si>
  <si>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</si>
  <si>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</si>
  <si>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</si>
  <si>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</si>
  <si>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</si>
  <si>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</si>
  <si>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</si>
  <si>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</si>
  <si>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</si>
  <si>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</si>
  <si>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</si>
  <si>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</si>
  <si>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</si>
  <si>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</si>
  <si>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</si>
  <si>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</si>
  <si>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</si>
  <si>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</si>
  <si>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</si>
  <si>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</si>
  <si>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</si>
  <si>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</si>
  <si>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</si>
  <si>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</si>
  <si>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</si>
  <si>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</si>
  <si>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</si>
  <si>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</si>
  <si>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</si>
  <si>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</si>
  <si>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</si>
  <si>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</si>
  <si>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</si>
  <si>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</si>
  <si>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</si>
  <si>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</si>
  <si>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</si>
  <si>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</si>
  <si>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</si>
  <si>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</si>
  <si>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</si>
  <si>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</si>
  <si>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</si>
  <si>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</si>
  <si>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</si>
  <si>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</si>
  <si>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</si>
  <si>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</si>
  <si>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</si>
  <si>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</si>
  <si>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</si>
  <si>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</si>
  <si>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</si>
  <si>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</si>
  <si>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</si>
  <si>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</si>
  <si>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</si>
  <si>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</si>
  <si>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</si>
  <si>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</si>
  <si>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</si>
  <si>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</si>
  <si>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</si>
  <si>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</si>
  <si>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</si>
  <si>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</si>
  <si>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</si>
  <si>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</si>
  <si>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</si>
  <si>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</si>
  <si>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</si>
  <si>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</si>
  <si>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</si>
  <si>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</si>
  <si>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</si>
  <si>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</si>
  <si>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</si>
  <si>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</si>
  <si>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</si>
  <si>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</si>
  <si>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</si>
  <si>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</si>
  <si>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</si>
  <si>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</si>
  <si>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</si>
  <si>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</si>
  <si>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</si>
  <si>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</si>
  <si>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</si>
  <si>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</si>
  <si>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</si>
  <si>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</si>
  <si>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</si>
  <si>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</si>
  <si>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</si>
  <si>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</si>
  <si>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</si>
  <si>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</si>
  <si>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</si>
  <si>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</si>
  <si>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</si>
  <si>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</si>
  <si>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</si>
  <si>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</si>
  <si>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</si>
  <si>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</si>
  <si>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</si>
  <si>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</si>
  <si>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</si>
  <si>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</si>
  <si>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</si>
  <si>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</si>
  <si>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</si>
  <si>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</si>
  <si>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</si>
  <si>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</si>
  <si>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</si>
  <si>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</si>
  <si>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</si>
  <si>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</si>
  <si>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</si>
  <si>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</si>
  <si>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</si>
  <si>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</si>
  <si>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</si>
  <si>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</si>
  <si>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</si>
  <si>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</si>
  <si>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</si>
  <si>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</si>
  <si>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</si>
  <si>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</si>
  <si>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</si>
  <si>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</si>
  <si>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</si>
  <si>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</si>
  <si>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</si>
  <si>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</si>
  <si>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</si>
  <si>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</si>
  <si>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</si>
  <si>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</si>
  <si>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</si>
  <si>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</si>
  <si>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</si>
  <si>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</si>
  <si>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</si>
  <si>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</si>
  <si>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</si>
  <si>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</si>
  <si>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</si>
  <si>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</si>
  <si>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</si>
  <si>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</si>
  <si>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</si>
  <si>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</si>
  <si>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</si>
  <si>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</si>
  <si>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</si>
  <si>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</si>
  <si>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</si>
  <si>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</si>
  <si>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</si>
  <si>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</si>
  <si>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</si>
  <si>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</si>
  <si>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</si>
  <si>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</si>
  <si>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</si>
  <si>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</si>
  <si>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</si>
  <si>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</si>
  <si>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</si>
  <si>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</si>
  <si>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</si>
  <si>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</si>
  <si>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</si>
  <si>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</si>
  <si>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</si>
  <si>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</si>
  <si>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</si>
  <si>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</si>
  <si>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</si>
  <si>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</si>
  <si>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</si>
  <si>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</si>
  <si>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</si>
  <si>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</si>
  <si>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</si>
  <si>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</si>
  <si>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</si>
  <si>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</si>
  <si>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</si>
  <si>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</si>
  <si>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</si>
  <si>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</si>
  <si>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</si>
  <si>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</si>
  <si>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</si>
  <si>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</si>
  <si>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</si>
  <si>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</si>
  <si>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</si>
  <si>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</si>
  <si>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</si>
  <si>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</si>
  <si>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</si>
  <si>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</si>
  <si>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</si>
  <si>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</si>
  <si>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</si>
  <si>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</si>
  <si>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</si>
  <si>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</si>
  <si>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</si>
  <si>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</si>
  <si>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</si>
  <si>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</si>
  <si>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</si>
  <si>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</si>
  <si>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</si>
  <si>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</si>
  <si>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</si>
  <si>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</si>
  <si>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</si>
  <si>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</si>
  <si>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</si>
  <si>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</si>
  <si>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</si>
  <si>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</si>
  <si>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</si>
  <si>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</si>
  <si>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</si>
  <si>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</si>
  <si>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</si>
  <si>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</si>
  <si>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</si>
  <si>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</si>
  <si>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</si>
  <si>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</si>
  <si>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</si>
  <si>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</si>
  <si>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</si>
  <si>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</si>
  <si>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</si>
  <si>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</si>
  <si>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</si>
  <si>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</si>
  <si>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</si>
  <si>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</si>
  <si>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</si>
  <si>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</si>
  <si>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</si>
  <si>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</si>
  <si>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</si>
  <si>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</si>
  <si>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</si>
  <si>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</si>
  <si>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</si>
  <si>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</si>
  <si>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</si>
  <si>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</si>
  <si>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</si>
  <si>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</si>
  <si>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</si>
  <si>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</si>
  <si>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</si>
  <si>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</si>
  <si>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</si>
  <si>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</si>
  <si>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</si>
  <si>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</si>
  <si>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</si>
  <si>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</si>
  <si>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</si>
  <si>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</si>
  <si>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</si>
  <si>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</si>
  <si>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</si>
  <si>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</si>
  <si>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</si>
  <si>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</si>
  <si>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</si>
  <si>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</si>
  <si>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</si>
  <si>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</si>
  <si>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</si>
  <si>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</si>
  <si>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</si>
  <si>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</si>
  <si>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</si>
  <si>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</si>
  <si>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</si>
  <si>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</si>
  <si>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</si>
  <si>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</si>
  <si>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</si>
  <si>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</si>
  <si>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</si>
  <si>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</si>
  <si>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</si>
  <si>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</si>
  <si>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</si>
  <si>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</si>
  <si>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</si>
  <si>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</si>
  <si>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</si>
  <si>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</si>
  <si>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</si>
  <si>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</si>
  <si>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</si>
  <si>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</si>
  <si>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</si>
  <si>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</si>
  <si>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</si>
  <si>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</si>
  <si>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</si>
  <si>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</si>
  <si>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</si>
  <si>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</si>
  <si>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</si>
  <si>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</si>
  <si>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</si>
  <si>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</si>
  <si>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</si>
  <si>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</si>
  <si>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</si>
  <si>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</si>
  <si>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</si>
  <si>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</si>
  <si>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</si>
  <si>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</si>
  <si>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</si>
  <si>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</si>
  <si>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</si>
  <si>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</si>
  <si>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</si>
  <si>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</si>
  <si>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</si>
  <si>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</si>
  <si>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</si>
  <si>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</si>
  <si>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</si>
  <si>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</si>
  <si>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</si>
  <si>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</si>
  <si>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</si>
  <si>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</si>
  <si>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</si>
  <si>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</si>
  <si>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</si>
  <si>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</si>
  <si>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</si>
  <si>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</si>
  <si>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</si>
  <si>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</si>
  <si>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</si>
  <si>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</si>
  <si>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</si>
  <si>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</si>
  <si>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</si>
  <si>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</si>
  <si>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</si>
  <si>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</si>
  <si>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</si>
  <si>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</si>
  <si>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</si>
  <si>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</si>
  <si>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</si>
  <si>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</si>
  <si>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</si>
  <si>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</si>
  <si>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</si>
  <si>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</si>
  <si>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</si>
  <si>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</si>
  <si>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</si>
  <si>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</si>
  <si>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</si>
  <si>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</si>
  <si>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</si>
  <si>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</si>
  <si>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</si>
  <si>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</si>
  <si>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</si>
  <si>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</si>
  <si>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</si>
  <si>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</si>
  <si>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</si>
  <si>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</si>
  <si>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</si>
  <si>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</si>
  <si>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</si>
  <si>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</si>
  <si>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</si>
  <si>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</si>
  <si>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</si>
  <si>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</si>
  <si>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</si>
  <si>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</si>
  <si>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</si>
  <si>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</si>
  <si>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</si>
  <si>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</si>
  <si>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</si>
  <si>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</si>
  <si>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</si>
  <si>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</si>
  <si>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</si>
  <si>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</si>
  <si>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</si>
  <si>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</si>
  <si>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</si>
  <si>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</si>
  <si>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</si>
  <si>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</si>
  <si>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</si>
  <si>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</si>
  <si>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</si>
  <si>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</si>
  <si>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</si>
  <si>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</si>
  <si>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</si>
  <si>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</si>
  <si>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</si>
  <si>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</si>
  <si>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</si>
  <si>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</si>
  <si>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</si>
  <si>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</si>
  <si>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</si>
  <si>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</si>
  <si>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</si>
  <si>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</si>
  <si>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</si>
  <si>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</si>
  <si>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</si>
  <si>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</si>
  <si>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</si>
  <si>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</si>
  <si>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</si>
  <si>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</si>
  <si>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</si>
  <si>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</si>
  <si>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</si>
  <si>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</si>
  <si>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</si>
  <si>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</si>
  <si>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</si>
  <si>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</si>
  <si>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</si>
  <si>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</si>
  <si>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</si>
  <si>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</si>
  <si>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</si>
  <si>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</si>
  <si>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</si>
  <si>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</si>
  <si>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</si>
  <si>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</si>
  <si>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</si>
  <si>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</si>
  <si>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</si>
  <si>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</si>
  <si>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</si>
  <si>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</si>
  <si>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</si>
  <si>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</si>
  <si>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</si>
  <si>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</si>
  <si>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</si>
  <si>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</si>
  <si>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</si>
  <si>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</si>
  <si>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</si>
  <si>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</si>
  <si>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</si>
  <si>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</si>
  <si>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</si>
  <si>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</si>
  <si>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</si>
  <si>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</si>
  <si>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</si>
  <si>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</si>
  <si>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</si>
  <si>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</si>
  <si>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</si>
  <si>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</si>
  <si>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</si>
  <si>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</si>
  <si>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</si>
  <si>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</si>
  <si>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</si>
  <si>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</si>
  <si>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</si>
  <si>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</si>
  <si>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</si>
  <si>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</si>
  <si>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</si>
  <si>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</si>
  <si>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</si>
  <si>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</si>
  <si>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</si>
  <si>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</si>
  <si>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</si>
  <si>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</si>
  <si>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</si>
  <si>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</si>
  <si>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</si>
  <si>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</si>
  <si>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</si>
  <si>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</si>
  <si>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</si>
  <si>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</si>
  <si>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</si>
  <si>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</si>
  <si>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</si>
  <si>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</si>
  <si>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</si>
  <si>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</si>
  <si>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</si>
  <si>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</si>
  <si>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</si>
  <si>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</si>
  <si>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</si>
  <si>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</si>
  <si>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</si>
  <si>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</si>
  <si>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</si>
  <si>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</si>
  <si>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</si>
  <si>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</si>
  <si>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</si>
  <si>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</si>
  <si>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</si>
  <si>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</si>
  <si>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</si>
  <si>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</si>
  <si>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</si>
  <si>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</si>
  <si>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</si>
  <si>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</si>
  <si>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</si>
  <si>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</si>
  <si>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</si>
  <si>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</si>
  <si>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</si>
  <si>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</si>
  <si>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</si>
  <si>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</si>
  <si>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</si>
  <si>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</si>
  <si>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</si>
  <si>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</si>
  <si>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</si>
  <si>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</si>
  <si>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</si>
  <si>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</si>
  <si>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</si>
  <si>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</si>
  <si>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</si>
  <si>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</si>
  <si>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</si>
  <si>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</si>
  <si>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</si>
  <si>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</si>
  <si>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</si>
  <si>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</si>
  <si>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</si>
  <si>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</si>
  <si>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</si>
  <si>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</si>
  <si>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</si>
  <si>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</si>
  <si>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</si>
  <si>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</si>
  <si>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</si>
  <si>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</si>
  <si>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</si>
  <si>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</si>
  <si>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</si>
  <si>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</si>
  <si>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</si>
  <si>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</si>
  <si>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</si>
  <si>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</si>
  <si>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</si>
  <si>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</si>
  <si>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</si>
  <si>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</si>
  <si>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</si>
  <si>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</si>
  <si>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</si>
  <si>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</si>
  <si>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</si>
  <si>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</si>
  <si>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</si>
  <si>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</si>
  <si>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</si>
  <si>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</si>
  <si>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</si>
  <si>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</si>
  <si>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</si>
  <si>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</si>
  <si>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</si>
  <si>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</si>
  <si>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</si>
  <si>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</si>
  <si>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</si>
  <si>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</si>
  <si>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</si>
  <si>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</si>
  <si>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</si>
  <si>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</si>
  <si>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</si>
  <si>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</si>
  <si>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</si>
  <si>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</si>
  <si>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</si>
  <si>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</si>
  <si>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</si>
  <si>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</si>
  <si>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</si>
  <si>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</si>
  <si>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</si>
  <si>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</si>
  <si>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</si>
  <si>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</si>
  <si>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</si>
  <si>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</si>
  <si>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</si>
  <si>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</si>
  <si>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</si>
  <si>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</si>
  <si>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</si>
  <si>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</si>
  <si>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</si>
  <si>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</si>
  <si>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</si>
  <si>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</si>
  <si>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</si>
  <si>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</si>
  <si>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</si>
  <si>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</si>
  <si>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</si>
  <si>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</si>
  <si>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</si>
  <si>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</si>
  <si>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</si>
  <si>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</si>
  <si>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</si>
  <si>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</si>
  <si>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</si>
  <si>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</si>
  <si>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</si>
  <si>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</si>
  <si>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</si>
  <si>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</si>
  <si>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</si>
  <si>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</si>
  <si>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</si>
  <si>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</si>
  <si>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</si>
  <si>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</si>
  <si>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</si>
  <si>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</si>
  <si>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</si>
  <si>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</si>
  <si>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</si>
  <si>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</si>
  <si>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</si>
  <si>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</si>
  <si>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</si>
  <si>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</si>
  <si>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</si>
  <si>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</si>
  <si>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</si>
  <si>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</si>
  <si>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</si>
  <si>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</si>
  <si>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</si>
  <si>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</si>
  <si>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</si>
  <si>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</si>
  <si>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</si>
  <si>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</si>
  <si>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</si>
  <si>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</si>
  <si>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</si>
  <si>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</si>
  <si>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</si>
  <si>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</si>
  <si>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</si>
  <si>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</si>
  <si>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</si>
  <si>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</si>
  <si>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</si>
  <si>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</si>
  <si>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</si>
  <si>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</si>
  <si>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</si>
  <si>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</si>
  <si>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</si>
  <si>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</si>
  <si>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</si>
  <si>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</si>
  <si>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</si>
  <si>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</si>
  <si>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</si>
  <si>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</si>
  <si>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</si>
  <si>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</si>
  <si>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</si>
  <si>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</si>
  <si>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</si>
  <si>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</si>
  <si>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</si>
  <si>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</si>
  <si>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</si>
  <si>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</si>
  <si>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</si>
  <si>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</si>
  <si>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</si>
  <si>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</si>
  <si>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</si>
  <si>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</si>
  <si>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</si>
  <si>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</si>
  <si>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</si>
  <si>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</si>
  <si>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</si>
  <si>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</si>
  <si>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</si>
  <si>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</si>
  <si>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</si>
  <si>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</si>
  <si>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</si>
  <si>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</si>
  <si>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</si>
  <si>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</si>
  <si>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</si>
  <si>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</si>
  <si>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</si>
  <si>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</si>
  <si>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</si>
  <si>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</si>
  <si>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</si>
  <si>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</si>
  <si>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</si>
  <si>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</si>
  <si>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</si>
  <si>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</si>
  <si>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</si>
  <si>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</si>
  <si>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</si>
  <si>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</si>
  <si>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</si>
  <si>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</si>
  <si>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</si>
  <si>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</si>
  <si>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</si>
  <si>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</si>
  <si>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</si>
  <si>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</si>
  <si>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</si>
  <si>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</si>
  <si>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</si>
  <si>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</si>
  <si>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</si>
  <si>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</si>
  <si>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</si>
  <si>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</si>
  <si>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</si>
  <si>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</si>
  <si>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</si>
  <si>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</si>
  <si>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</si>
  <si>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</si>
  <si>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</si>
  <si>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</si>
  <si>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</si>
  <si>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</si>
  <si>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</si>
  <si>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</si>
  <si>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</si>
  <si>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</si>
  <si>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</si>
  <si>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</si>
  <si>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</si>
  <si>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</si>
  <si>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</si>
  <si>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</si>
  <si>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</si>
  <si>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</si>
  <si>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</si>
  <si>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</si>
  <si>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</si>
  <si>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</si>
  <si>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</si>
  <si>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</si>
  <si>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</si>
  <si>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</si>
  <si>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</si>
  <si>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</si>
  <si>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</si>
  <si>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</si>
  <si>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</si>
  <si>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</si>
  <si>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</si>
  <si>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</si>
  <si>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</si>
  <si>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</si>
  <si>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</si>
  <si>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</si>
  <si>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</si>
  <si>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</si>
  <si>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</si>
  <si>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</si>
  <si>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</si>
  <si>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</si>
  <si>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</si>
  <si>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</si>
  <si>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</si>
  <si>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</si>
  <si>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</si>
  <si>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</si>
  <si>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</si>
  <si>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</si>
  <si>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</si>
  <si>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</si>
  <si>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</si>
  <si>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</si>
  <si>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</si>
  <si>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</si>
  <si>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</si>
  <si>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</si>
  <si>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</si>
  <si>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</si>
  <si>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</si>
  <si>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</si>
  <si>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</si>
  <si>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</si>
  <si>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</si>
  <si>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</si>
  <si>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</si>
  <si>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</si>
  <si>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</si>
  <si>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</si>
  <si>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</si>
  <si>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</si>
  <si>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</si>
  <si>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</si>
  <si>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</si>
  <si>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</si>
  <si>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</si>
  <si>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</si>
  <si>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</si>
  <si>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</si>
  <si>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</si>
  <si>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</si>
  <si>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</si>
  <si>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</si>
  <si>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</si>
  <si>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</si>
  <si>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</si>
  <si>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</si>
  <si>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</si>
  <si>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</si>
  <si>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</si>
  <si>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</si>
  <si>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</si>
  <si>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</si>
  <si>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</si>
  <si>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</si>
  <si>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</si>
  <si>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</si>
  <si>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</si>
  <si>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</si>
  <si>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</si>
  <si>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</si>
  <si>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</si>
  <si>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</si>
  <si>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</si>
  <si>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</si>
  <si>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</si>
  <si>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</si>
  <si>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</si>
  <si>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</si>
  <si>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</si>
  <si>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</si>
  <si>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</si>
  <si>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</si>
  <si>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</si>
  <si>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</si>
  <si>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</si>
  <si>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</si>
  <si>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</si>
  <si>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</si>
  <si>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</si>
  <si>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</si>
  <si>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</si>
  <si>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</si>
  <si>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</si>
  <si>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</si>
  <si>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</si>
  <si>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</si>
  <si>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</si>
  <si>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</si>
  <si>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</si>
  <si>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</si>
  <si>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</si>
  <si>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</si>
  <si>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</si>
  <si>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</si>
  <si>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</si>
  <si>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</si>
  <si>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</si>
  <si>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</si>
  <si>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</si>
  <si>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</si>
  <si>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</si>
  <si>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</si>
  <si>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</si>
  <si>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</si>
  <si>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</si>
  <si>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</si>
  <si>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</si>
  <si>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</si>
  <si>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</si>
  <si>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</si>
  <si>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</si>
  <si>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</si>
  <si>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</si>
  <si>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</si>
  <si>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</si>
  <si>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</si>
  <si>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</si>
  <si>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</si>
  <si>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</si>
  <si>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</si>
  <si>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</si>
  <si>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</si>
  <si>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</si>
  <si>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</si>
  <si>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</si>
  <si>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</si>
  <si>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</si>
  <si>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</si>
  <si>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</si>
  <si>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</si>
  <si>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</si>
  <si>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</si>
  <si>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</si>
  <si>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</si>
  <si>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</si>
  <si>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</si>
  <si>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</si>
  <si>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</si>
  <si>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</si>
  <si>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</si>
  <si>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</si>
  <si>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</si>
  <si>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</si>
  <si>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</si>
  <si>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</si>
  <si>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</si>
  <si>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</si>
  <si>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</si>
  <si>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</si>
  <si>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</si>
  <si>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</si>
  <si>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</si>
  <si>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</si>
  <si>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</si>
  <si>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</si>
  <si>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</si>
  <si>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</si>
  <si>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</si>
  <si>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</si>
  <si>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</si>
  <si>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</si>
  <si>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</si>
  <si>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</si>
  <si>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</si>
  <si>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</si>
  <si>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</si>
  <si>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</si>
  <si>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</si>
  <si>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</si>
  <si>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</si>
  <si>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</si>
  <si>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</si>
  <si>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</si>
  <si>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</si>
  <si>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</si>
  <si>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</si>
  <si>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</si>
  <si>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</si>
  <si>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</si>
  <si>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</si>
  <si>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</si>
  <si>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</si>
  <si>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</si>
  <si>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</si>
  <si>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</si>
  <si>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</si>
  <si>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</si>
  <si>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</si>
  <si>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</si>
  <si>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</si>
  <si>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</si>
  <si>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</si>
  <si>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</si>
  <si>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</si>
  <si>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</si>
  <si>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</si>
  <si>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</si>
  <si>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</si>
  <si>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</si>
  <si>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</si>
  <si>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</si>
  <si>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</si>
  <si>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</si>
  <si>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</si>
  <si>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</si>
  <si>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</si>
  <si>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</si>
  <si>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</si>
  <si>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</si>
  <si>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</si>
  <si>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</si>
  <si>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</si>
  <si>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</si>
  <si>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</si>
  <si>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</si>
  <si>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</si>
  <si>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</si>
  <si>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</si>
  <si>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</si>
  <si>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</si>
  <si>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</si>
  <si>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</si>
  <si>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</si>
  <si>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</si>
  <si>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</si>
  <si>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</si>
  <si>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</si>
  <si>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</si>
  <si>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</si>
  <si>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</si>
  <si>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</si>
  <si>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</si>
  <si>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</si>
  <si>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</si>
  <si>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</si>
  <si>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</si>
  <si>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</si>
  <si>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</si>
  <si>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</si>
  <si>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</si>
  <si>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</si>
  <si>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</si>
  <si>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</si>
  <si>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</si>
  <si>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</si>
  <si>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</si>
  <si>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</si>
  <si>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</si>
  <si>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</si>
  <si>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</si>
  <si>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</si>
  <si>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</si>
  <si>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</si>
  <si>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</si>
  <si>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</si>
  <si>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</si>
  <si>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</si>
  <si>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</si>
  <si>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</si>
  <si>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</si>
  <si>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</si>
  <si>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</si>
  <si>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</si>
  <si>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</si>
  <si>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</si>
  <si>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</si>
  <si>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</si>
  <si>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</si>
  <si>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</si>
  <si>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</si>
  <si>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</si>
  <si>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</si>
  <si>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</si>
  <si>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</si>
  <si>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</si>
  <si>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</si>
  <si>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</si>
  <si>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</si>
  <si>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</si>
  <si>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</si>
  <si>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</si>
  <si>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</si>
  <si>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</si>
  <si>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</si>
  <si>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</si>
  <si>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</si>
  <si>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</si>
  <si>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</si>
  <si>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</si>
  <si>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</si>
  <si>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</si>
  <si>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</si>
  <si>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</si>
  <si>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</si>
  <si>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</si>
  <si>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</si>
  <si>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</si>
  <si>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</si>
  <si>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</si>
  <si>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</si>
  <si>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</si>
  <si>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</si>
  <si>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</si>
  <si>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</si>
  <si>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</si>
  <si>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</si>
  <si>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</si>
  <si>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</si>
  <si>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</si>
  <si>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</si>
  <si>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</si>
  <si>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</si>
  <si>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</si>
  <si>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</si>
  <si>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</si>
  <si>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</si>
  <si>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</si>
  <si>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</si>
  <si>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</si>
  <si>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</si>
  <si>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</si>
  <si>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</si>
  <si>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</si>
  <si>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</si>
  <si>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</si>
  <si>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</si>
  <si>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</si>
  <si>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</si>
  <si>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</si>
  <si>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</si>
  <si>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</si>
  <si>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</si>
  <si>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</si>
  <si>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</si>
  <si>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</si>
  <si>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</si>
  <si>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</si>
  <si>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</si>
  <si>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</si>
  <si>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</si>
  <si>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</si>
  <si>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</si>
  <si>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</si>
  <si>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</si>
  <si>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</si>
  <si>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</si>
  <si>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</si>
  <si>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</si>
  <si>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</si>
  <si>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</si>
  <si>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</si>
  <si>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</si>
  <si>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</si>
  <si>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</si>
  <si>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</si>
  <si>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</si>
  <si>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</si>
  <si>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</si>
  <si>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</si>
  <si>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</si>
  <si>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</si>
  <si>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</si>
  <si>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</si>
  <si>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</si>
  <si>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</si>
  <si>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</si>
  <si>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</si>
  <si>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</si>
  <si>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</si>
  <si>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</si>
  <si>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</si>
  <si>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</si>
  <si>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</si>
  <si>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</si>
  <si>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</si>
  <si>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</si>
  <si>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</si>
  <si>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</si>
  <si>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</si>
  <si>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</si>
  <si>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</si>
  <si>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</si>
  <si>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</si>
  <si>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</si>
  <si>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</si>
  <si>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</si>
  <si>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</si>
  <si>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</si>
  <si>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</si>
  <si>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</si>
  <si>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</si>
  <si>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</si>
  <si>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</si>
  <si>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</si>
  <si>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</si>
  <si>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</si>
  <si>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</si>
  <si>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</si>
  <si>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</si>
  <si>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</si>
  <si>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</si>
  <si>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</si>
  <si>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</si>
  <si>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</si>
  <si>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</si>
  <si>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</si>
  <si>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</si>
  <si>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</si>
  <si>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</si>
  <si>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</si>
  <si>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</si>
  <si>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</si>
  <si>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</si>
  <si>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</si>
  <si>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</si>
  <si>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</si>
  <si>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</si>
  <si>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</si>
  <si>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</si>
  <si>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</si>
  <si>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</si>
  <si>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</si>
  <si>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</si>
  <si>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</si>
  <si>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</si>
  <si>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</si>
  <si>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</si>
  <si>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</si>
  <si>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</si>
  <si>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</si>
  <si>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</si>
  <si>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</si>
  <si>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</si>
  <si>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</si>
  <si>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</si>
  <si>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</si>
  <si>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</si>
  <si>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</si>
  <si>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</si>
  <si>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</si>
  <si>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</si>
  <si>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</si>
  <si>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</si>
  <si>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</si>
  <si>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</si>
  <si>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</si>
  <si>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</si>
  <si>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</si>
  <si>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</si>
  <si>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</si>
  <si>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</si>
  <si>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</si>
  <si>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</si>
  <si>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</si>
  <si>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</si>
  <si>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</si>
  <si>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</si>
  <si>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</si>
  <si>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</si>
  <si>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</si>
  <si>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</si>
  <si>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</si>
  <si>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</si>
  <si>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</si>
  <si>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</si>
  <si>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</si>
  <si>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</si>
  <si>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</si>
  <si>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</si>
  <si>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</si>
  <si>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</si>
  <si>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</si>
  <si>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</si>
  <si>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</si>
  <si>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</si>
  <si>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</si>
  <si>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</si>
  <si>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</si>
  <si>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</si>
  <si>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</si>
  <si>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</si>
  <si>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</si>
  <si>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</si>
  <si>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</si>
  <si>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</si>
  <si>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</si>
  <si>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</si>
  <si>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</si>
  <si>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</si>
  <si>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</si>
  <si>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</si>
  <si>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</si>
  <si>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</si>
  <si>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</si>
  <si>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</si>
  <si>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</si>
  <si>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</si>
  <si>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</si>
  <si>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</si>
  <si>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</si>
  <si>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</si>
  <si>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</si>
  <si>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</si>
  <si>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</si>
  <si>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</si>
  <si>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</si>
  <si>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</si>
  <si>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</si>
  <si>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</si>
  <si>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</si>
  <si>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</si>
  <si>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</si>
  <si>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</si>
  <si>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</si>
  <si>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</si>
  <si>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</si>
  <si>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</si>
  <si>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</si>
  <si>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</si>
  <si>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</si>
  <si>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</si>
  <si>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</si>
  <si>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</si>
  <si>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</si>
  <si>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</si>
  <si>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</si>
  <si>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</si>
  <si>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</si>
  <si>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</si>
  <si>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</si>
  <si>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</si>
  <si>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</si>
  <si>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</si>
  <si>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</si>
  <si>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</si>
  <si>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</si>
  <si>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</si>
  <si>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</si>
  <si>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</si>
  <si>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</si>
  <si>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</si>
  <si>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</si>
  <si>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</si>
  <si>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</si>
  <si>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</si>
  <si>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</si>
  <si>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</si>
  <si>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</si>
  <si>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</si>
  <si>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</si>
  <si>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</si>
  <si>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</si>
  <si>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</si>
  <si>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</si>
  <si>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</si>
  <si>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</si>
  <si>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</si>
  <si>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</si>
  <si>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</si>
  <si>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</si>
  <si>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</si>
  <si>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</si>
  <si>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</si>
  <si>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</si>
  <si>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</si>
  <si>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</si>
  <si>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</si>
  <si>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</si>
  <si>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</si>
  <si>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</si>
  <si>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</si>
  <si>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</si>
  <si>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</si>
  <si>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</si>
  <si>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</si>
  <si>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</si>
  <si>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</si>
  <si>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</si>
  <si>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</si>
  <si>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</si>
  <si>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</si>
  <si>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</si>
  <si>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</si>
  <si>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</si>
  <si>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</si>
  <si>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</si>
  <si>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</si>
  <si>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</si>
  <si>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</si>
  <si>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</si>
  <si>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</si>
  <si>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</si>
  <si>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</si>
  <si>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</si>
  <si>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</si>
  <si>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</si>
  <si>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</si>
  <si>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</si>
  <si>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</si>
  <si>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</si>
  <si>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</si>
  <si>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</si>
  <si>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</si>
  <si>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</si>
  <si>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</si>
  <si>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</si>
  <si>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</si>
  <si>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</si>
  <si>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</si>
  <si>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</si>
  <si>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</si>
  <si>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</si>
  <si>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PCM-20251202-00000540</t>
  </si>
  <si>
    <t xml:space="preserve">Restored by PG </t>
  </si>
  <si>
    <t>PCM-20251202-00000630</t>
  </si>
  <si>
    <t xml:space="preserve">team saved hub sites as sceco blackout in area </t>
  </si>
  <si>
    <t>PCM-20251202-00000666</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</si>
  <si>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</si>
  <si>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</si>
  <si>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</si>
  <si>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</si>
  <si>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</si>
  <si>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</si>
  <si>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</si>
  <si>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</si>
  <si>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</si>
  <si>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</si>
  <si>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</si>
  <si>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100 min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</si>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</sst>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5" dataDxfId="154" headerRowBorderDxfId="152" tableBorderDxfId="153" totalsRowBorderDxfId="151">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330.50925138888852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45993.457677314815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45993.457677314815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45993.457677314815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45993.457677314815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45993.457677314815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45993.457677314815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45993.457677314815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45993.457677314815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45993.457677314815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45993.457677314815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45993.457677314815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45993.457677314815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45993.457677314815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45993.457677314815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45993.457677314815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45993.457677314815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45993.457677314815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45993.457677314815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45993.457677314815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45993.457677314815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45993.457677314815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45993.457677314815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45993.457677314815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45993.457677314815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45993.457677314815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45993.457677314815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45993.457677314815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45993.457677314815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45993.457677314815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45993.457677314815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45993.457677314815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45993.457677314815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45993.457677314815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45993.457677314815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45993.457677314815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45993.457677314815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45993.457677314815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45993.457677314815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45993.457677314815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45993.457677314815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45993.457677314815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45993.457677314815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45993.457677314815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45993.457677314815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45993.457677314815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45993.457677314815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45993.457677314815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45993.457677314815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45993.457677314815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45993.457677314815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45993.457677314815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45993.457677314815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45993.457677314815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45993.457677314815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45993.457677314815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45993.457677314815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45993.457677314815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45993.457677314815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45993.457677314815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45993.457677314815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45993.457677314815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45993.457677314815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45993.457677314815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45993.457677314815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45993.457677314815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45993.457677314815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45993.457677314815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45993.457677314815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45993.457677314815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45993.457677314815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45993.457677314815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45993.457677314815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45993.457677314815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45993.457677314815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45993.457677314815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45993.457677314815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45993.457677314815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45993.457677314815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45993.457677314815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45993.457677314815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45993.457677314815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45993.457677314815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45993.457677314815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45993.457677314815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45993.457677314815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45993.457677314815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45993.457677314815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45993.457677314815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45993.457677314815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45993.457677314815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45993.457677314815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45993.457677314815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45993.457677314815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45993.457677314815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45993.457677314815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45993.457677314815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45993.457677314815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45993.457677314815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45993.457677314815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45993.457677314815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45993.457677314815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45993.457677314815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45993.457677314815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45993.457677314815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45993.457677314815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45993.457677314815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45993.457677314815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45993.457677314815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45993.457677314815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45993.457677314815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45993.457677314815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45993.457677314815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45993.457677314815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45993.457677314815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45993.457677314815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45993.457677314815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45993.457677314815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45993.457677314815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45993.457677314815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45993.457677314815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45993.457677314815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45993.457677314815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45993.457677314815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45993.457677314815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45993.457677314815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45993.457677314815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45993.457677314815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45993.457677314815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45993.457677314815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45993.457677314815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45993.457677314815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45993.457677314815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45993.457677314815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45993.457677314815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45993.457677314815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45993.457677314815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45993.457677314815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45993.457677314815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45993.457677314815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45993.457677314815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45993.457677314815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45993.457677314815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45993.457677314815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45993.457677314815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45993.457677314815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45993.457677314815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45993.457677314815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45993.457677314815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45993.457677314815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45993.457677314815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45993.457677314815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45993.457677314815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45993.457677314815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45993.457677314815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45993.457677314815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45993.457677314815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45993.457677314815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45993.457677314815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45993.457677314815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45993.457677314815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45993.457677314815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45993.457677314815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45993.457677314815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45993.457677314815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45993.457677314815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45993.457677314815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45993.457677314815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45993.457677314815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45993.457677314815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45993.457677314815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45993.457677314815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45993.457677314815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45993.457677314815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45993.457677314815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45993.457677314815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45993.457677314815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45993.457677314815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45993.457677314815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45993.457677314815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45993.457677314815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45993.457677314815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45993.457677314815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45993.457677314815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45993.457677314815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45993.457677314815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45993.457677314815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45993.457677314815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45993.457677314815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45993.457677314815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45993.457677314815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45993.457677314815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45993.457677314815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45993.457677314815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45993.457677314815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45993.457677314815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45993.457677314815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45993.457677314815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45993.457677314815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45993.457677314815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45993.457677314815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45993.457677314815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45993.457677314815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45993.457677314815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45993.457677314815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45993.457677314815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45993.457677314815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45993.457677314815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45993.457677314815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45993.457677314815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45993.457677314815</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0FED20A8-B633-4CA2-842F-6BC40B3CA25D}"/>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168.45783935185318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9.0702583333331859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4" customFormat="1" ht="31.5" customHeight="1">
      <c r="A5" s="156" t="s">
        <v>39192</v>
      </c>
      <c r="B5" s="58" t="str">
        <f>IFERROR(VLOOKUP(D5,DB!A:K,11,0),"")</f>
        <v>R2</v>
      </c>
      <c r="C5" s="58">
        <v>2</v>
      </c>
      <c r="D5" s="58" t="s">
        <v>22470</v>
      </c>
      <c r="E5" s="81" t="s">
        <v>39106</v>
      </c>
      <c r="F5" s="71">
        <v>45993.399108796293</v>
      </c>
      <c r="G5" s="72">
        <f ca="1">IFERROR(NOW()-F5,"-")</f>
        <v>5.8568518521497026E-2</v>
      </c>
      <c r="H5" s="71">
        <v>45993.387303240743</v>
      </c>
      <c r="I5" s="58" t="str">
        <f>IFERROR(VLOOKUP(D5,DB!A:F,6,0),"")</f>
        <v>SCECO</v>
      </c>
      <c r="J5" s="58" t="str">
        <f>IFERROR(VLOOKUP(D5,DB!A:G,7,0),"")</f>
        <v>Weak</v>
      </c>
      <c r="K5" s="82" t="s">
        <v>39193</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5"/>
    </row>
    <row r="6" spans="1:88" ht="31.5" customHeight="1">
      <c r="A6" s="98" t="s">
        <v>39194</v>
      </c>
      <c r="B6" s="18" t="str">
        <f>IFERROR(VLOOKUP(D6,DB!A:K,11,0),"")</f>
        <v>R2</v>
      </c>
      <c r="C6" s="18">
        <v>3</v>
      </c>
      <c r="D6" s="18" t="s">
        <v>19363</v>
      </c>
      <c r="E6" s="99" t="s">
        <v>39106</v>
      </c>
      <c r="F6" s="100">
        <v>45993.439756944441</v>
      </c>
      <c r="G6" s="101">
        <f ca="1">IFERROR(NOW()-F6,"-")</f>
        <v>1.7920370373758487E-2</v>
      </c>
      <c r="H6" s="100">
        <v>45993.432118055556</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1</v>
      </c>
      <c r="D7" s="18" t="s">
        <v>23838</v>
      </c>
      <c r="E7" s="99" t="s">
        <v>39185</v>
      </c>
      <c r="F7" s="100">
        <v>45993.449363425927</v>
      </c>
      <c r="G7" s="101">
        <f ca="1">IFERROR(NOW()-F7,"-")</f>
        <v>8.3138888876419514E-3</v>
      </c>
      <c r="H7" s="100">
        <v>45993.444502314815</v>
      </c>
      <c r="I7" s="18" t="str">
        <f>IFERROR(VLOOKUP(D7,DB!A:F,6,0),"")</f>
        <v>SCECO</v>
      </c>
      <c r="J7" s="18" t="str">
        <f>IFERROR(VLOOKUP(D7,DB!A:G,7,0),"")</f>
        <v>Good</v>
      </c>
      <c r="K7" s="19" t="s">
        <v>39193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45993.457677314815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45993.457677314815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45993.457677314815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45993.457677314815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45993.457677314815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45993.457677314815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45993.457677314815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45993.457677314815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45993.457677314815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45993.457677314815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45993.457677314815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45993.457677314815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45993.457677314815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45993.457677314815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45993.457677314815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45993.457677314815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45993.457677314815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45993.457677314815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45993.457677314815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45993.457677314815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45993.457677314815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45993.457677314815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45993.457677314815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45993.457677314815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45993.457677314815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45993.457677314815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45993.457677314815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45993.457677314815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45993.457677314815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45993.457677314815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45993.457677314815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45993.457677314815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45993.457677314815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45993.457677314815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45993.457677314815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45993.457677314815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45993.457677314815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45993.457677314815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45993.457677314815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45993.457677314815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45993.457677314815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45993.457677314815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45993.457677314815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45993.457677314815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45993.457677314815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45993.457677314815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R3</v>
      </c>
      <c r="C2" s="18">
        <v>1</v>
      </c>
      <c r="D2" s="58" t="s">
        <v>15514</v>
      </c>
      <c r="E2" s="18" t="s">
        <v>39106</v>
      </c>
      <c r="F2" s="20">
        <v>45993.433159722219</v>
      </c>
      <c r="G2" s="21">
        <f t="shared" ref="G2:G26" ca="1" si="0">IFERROR(NOW()-F2,"-")</f>
        <v>2.4517592595657334E-2</v>
      </c>
      <c r="H2" s="22"/>
      <c r="I2" s="19" t="str">
        <f>IFERROR(VLOOKUP(D2,DB!A:F,6,0),"")</f>
        <v>SCECO</v>
      </c>
      <c r="J2" s="18" t="str">
        <f>IFERROR(VLOOKUP(D2,DB!A:G,7,0),"")</f>
        <v>Dead</v>
      </c>
      <c r="K2" s="42"/>
      <c r="L2" s="23" t="str">
        <f>IFERROR(VLOOKUP(D2,DB!A:I,9,0),"")</f>
        <v>Latis</v>
      </c>
    </row>
    <row r="3" spans="1:13" ht="15" customHeight="1">
      <c r="A3" s="19"/>
      <c r="B3" s="58" t="str">
        <f>IFERROR(VLOOKUP(D3,DB!A:K,11,0),"")</f>
        <v/>
      </c>
      <c r="C3" s="153"/>
      <c r="D3" s="18"/>
      <c r="E3" s="18"/>
      <c r="F3" s="20"/>
      <c r="G3" s="21">
        <f t="shared" ca="1" si="0"/>
        <v>45993.457677314815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45993.457677314815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45993.457677314815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45993.457677314815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45993.457677314815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45993.457677314815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45993.457677314815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45993.457677314815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45993.457677314815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45993.457677314815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45993.457677314815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45993.457677314815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45993.457677314815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45993.457677314815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45993.457677314815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45993.457677314815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45993.457677314815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45993.457677314815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45993.457677314815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45993.457677314815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45993.457677314815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45993.457677314815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45993.457677314815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45993.457677314815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45993.457677314815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45993.457677314815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45993.457677314815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45993.457677314815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45993.457677314815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45993.457677314815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45993.457677314815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45993.457677314815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45993.457677314815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45993.457677314815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45993.457677314815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45993.457677314815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45993.457677314815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45993.457677314815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45993.457677314815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45993.457677314815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45993.457677314815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45993.457677314815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45993.457677314815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45993.457677314815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45993.457677314815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45993.457677314815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45993.457677314815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45993.457677314815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45993.457677314815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45993.457677314815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45993.457677314815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45993.457677314815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45993.457677314815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45993.457677314815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45993.457677314815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45993.457677314815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45993.457677314815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45993.457677314815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45993.457677314815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45993.457677314815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45993.457677314815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45993.457677314815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45993.457677314815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45993.457677314815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45993.457677314815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45993.457677314815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45993.457677314815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45993.457677314815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45993.457677314815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45993.457677314815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45993.457677314815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45993.457677314815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45993.457677314815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45993.457677314815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45993.457677314815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45993.457677314815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45993.457677314815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45993.457677314815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45993.457677314815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45993.457677314815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45993.457677314815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45993.457677314815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45993.457677314815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45993.457677314815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45993.457677314815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45993.457677314815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45993.457677314815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45993.457677314815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45993.457677314815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45993.457677314815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45993.457677314815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45993.457677314815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45993.457677314815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45993.457677314815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45993.457677314815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45993.457677314815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45993.457677314815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45993.457677314815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45993.457677314815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45993.457677314815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45993.457677314815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45993.457677314815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45993.457677314815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45993.457677314815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45993.457677314815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45993.457677314815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45993.457677314815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45993.457677314815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45993.457677314815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45993.457677314815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45993.457677314815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45993.457677314815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45993.457677314815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45993.457677314815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45993.457677314815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45993.457677314815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45993.457677314815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45993.457677314815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45993.457677314815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45993.457677314815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45993.457677314815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45993.457677314815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45993.457677314815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45993.457677314815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45993.457677314815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45993.457677314815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45993.457677314815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45993.457677314815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45993.457677314815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45993.457677314815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45993.457677314815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45993.457677314815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45993.457677314815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45993.457677314815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45993.457677314815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45993.457677314815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45993.457677314815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45993.457677314815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45993.457677314815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45993.457677314815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45993.457677314815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45993.457677314815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45993.457677314815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45993.457677314815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45993.457677314815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45993.457677314815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45993.457677314815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45993.457677314815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45993.457677314815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45993.457677314815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45993.457677314815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45993.457677314815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45993.457677314815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45993.457677314815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45993.457677314815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45993.457677314815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45993.457677314815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45993.457677314815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45993.457677314815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45993.457677314815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45993.457677314815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45993.457677314815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45993.457677314815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45993.457677314815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45993.457677314815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45993.457677314815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45993.457677314815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45993.457677314815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45993.457677314815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45993.457677314815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45993.457677314815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45993.457677314815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45993.457677314815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45993.457677314815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45993.457677314815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45993.457677314815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45993.457677314815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45993.457677314815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45993.457677314815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45993.457677314815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45993.457677314815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45993.457677314815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45993.457677314815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45993.457677314815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45993.457677314815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45993.457677314815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45993.457677314815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45993.457677314815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45993.457677314815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45993.457677314815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45993.457677314815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45993.457677314815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45993.457677314815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45993.457677314815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45993.457677314815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45993.457677314815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45993.457677314815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45993.457677314815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45993.457677314815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45993.457677314815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45993.457677314815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45993.457677314815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45993.457677314815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45993.457677314815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45993.457677314815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45993.457677314815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45993.457677314815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45993.457677314815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45993.457677314815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45993.457677314815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45993.457677314815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45993.457677314815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45993.457677314815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45993.457677314815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45993.457677314815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45993.457677314815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45993.457677314815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45993.457677314815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45993.457677314815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45993.457677314815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45993.457677314815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45993.457677314815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45993.457677314815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45993.457677314815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45993.457677314815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45993.457677314815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45993.457677314815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45993.457677314815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45993.457677314815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45993.457677314815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45993.457677314815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45993.457677314815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45993.457677314815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45993.457677314815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45993.457677314815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45993.457677314815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45993.457677314815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45993.457677314815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45993.457677314815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45993.457677314815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45993.457677314815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45993.457677314815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45993.457677314815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45993.457677314815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45993.457677314815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45993.457677314815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45993.457677314815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45993.457677314815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45993.457677314815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45993.457677314815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45993.457677314815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45993.457677314815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45993.457677314815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45993.457677314815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45993.457677314815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45993.457677314815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45993.457677314815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45993.457677314815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45993.457677314815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45993.457677314815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45993.457677314815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45993.457677314815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45993.457677314815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45993.457677314815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45993.457677314815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45993.457677314815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45993.457677314815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45993.457677314815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45993.457677314815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45993.457677314815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45993.457677314815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45993.457677314815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45993.457677314815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45993.457677314815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45993.457677314815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45993.457677314815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45993.457677314815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45993.457677314815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45993.457677314815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45993.457677314815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45993.457677314815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45993.457677314815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45993.457677314815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45993.457677314815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45993.457677314815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45993.457677314815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45993.457677314815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45993.457677314815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45993.457677314815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45993.457677314815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45993.457677314815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45993.457677314815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45993.457677314815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45993.457677314815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45993.457677314815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45993.457677314815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45993.457677314815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45993.457677314815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45993.457677314815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45993.457677314815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45993.457677314815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45993.457677314815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45993.457677314815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45993.457677314815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45993.457677314815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45993.457677314815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45993.457677314815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45993.457677314815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45993.457677314815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45993.457677314815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45993.457677314815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45993.457677314815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45993.457677314815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45993.457677314815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45993.457677314815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45993.457677314815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45993.457677314815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45993.457677314815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45993.457677314815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45993.457677314815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45993.457677314815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45993.457677314815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45993.457677314815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45993.457677314815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45993.457677314815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45993.457677314815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45993.457677314815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45993.457677314815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45993.457677314815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45993.457677314815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45993.457677314815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45993.457677314815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45993.457677314815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45993.457677314815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45993.457677314815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45993.457677314815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45993.457677314815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45993.457677314815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45993.457677314815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45993.457677314815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45993.457677314815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45993.457677314815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45993.457677314815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45993.457677314815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45993.457677314815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45993.457677314815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45993.457677314815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45993.457677314815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45993.457677314815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45993.457677314815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45993.457677314815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45993.457677314815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45993.457677314815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45993.457677314815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45993.457677314815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45993.457677314815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45993.457677314815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45993.457677314815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45993.457677314815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45993.457677314815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45993.457677314815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45993.457677314815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45993.457677314815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45993.457677314815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45993.457677314815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45993.457677314815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45993.457677314815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45993.457677314815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45993.457677314815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45993.457677314815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45993.457677314815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45993.457677314815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45993.457677314815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45993.457677314815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45993.457677314815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45993.457677314815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45993.457677314815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45993.457677314815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45993.457677314815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45993.457677314815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45993.457677314815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45993.457677314815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45993.457677314815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45993.457677314815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45993.457677314815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45993.457677314815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45993.457677314815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45993.457677314815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45993.457677314815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45993.457677314815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45993.457677314815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45993.457677314815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45993.457677314815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45993.457677314815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45993.457677314815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45993.457677314815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45993.457677314815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45993.457677314815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45993.457677314815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45993.457677314815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45993.457677314815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45993.457677314815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45993.457677314815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45993.457677314815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45993.457677314815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45993.457677314815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45993.457677314815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45993.457677314815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45993.457677314815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45993.457677314815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45993.457677314815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45993.457677314815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45993.457677314815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45993.457677314815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45993.457677314815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45993.457677314815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45993.457677314815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45993.457677314815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45993.457677314815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45993.457677314815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45993.457677314815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45993.457677314815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45993.457677314815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45993.457677314815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45993.457677314815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45993.457677314815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45993.457677314815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45993.457677314815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45993.457677314815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45993.457677314815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45993.457677314815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45993.457677314815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45993.457677314815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45993.457677314815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45993.457677314815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45993.457677314815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45993.457677314815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45993.457677314815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45993.457677314815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45993.457677314815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45993.457677314815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45993.457677314815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45993.457677314815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45993.457677314815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45993.457677314815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45993.457677314815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45993.457677314815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45993.457677314815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45993.457677314815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45993.457677314815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45993.457677314815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45993.457677314815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45993.457677314815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45993.457677314815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45993.457677314815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45993.457677314815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45993.457677314815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45993.457677314815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45993.457677314815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45993.457677314815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45993.457677314815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45993.457677314815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45993.457677314815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45993.457677314815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45993.457677314815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45993.457677314815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45993.457677314815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45993.457677314815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45993.457677314815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45993.457677314815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45993.457677314815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45993.457677314815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45993.457677314815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45993.457677314815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45993.457677314815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45993.457677314815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45993.457677314815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45993.457677314815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45993.457677314815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45993.457677314815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45993.457677314815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45993.457677314815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45993.457677314815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45993.457677314815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45993.457677314815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45993.457677314815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45993.457677314815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45993.457677314815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45993.457677314815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45993.457677314815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45993.457677314815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45993.457677314815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45993.457677314815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45993.457677314815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45993.457677314815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45993.457677314815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45993.457677314815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45993.457677314815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45993.457677314815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45993.457677314815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45993.457677314815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45993.457677314815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45993.457677314815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45993.457677314815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45993.457677314815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45993.457677314815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45993.457677314815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45993.457677314815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45993.457677314815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45993.457677314815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45993.457677314815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45993.457677314815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45993.457677314815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45993.457677314815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45993.457677314815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45993.457677314815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45993.457677314815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45993.457677314815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45993.457677314815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45993.457677314815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45993.457677314815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45993.457677314815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45993.457677314815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45993.457677314815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45993.457677314815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45993.457677314815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45993.457677314815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45993.457677314815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45993.457677314815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45993.457677314815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45993.457677314815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45993.457677314815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45993.457677314815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45993.457677314815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45993.457677314815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45993.457677314815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45993.457677314815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45993.457677314815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45993.457677314815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45993.457677314815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45993.457677314815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45993.457677314815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45993.457677314815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45993.457677314815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45993.457677314815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45993.457677314815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45993.457677314815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45993.457677314815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45993.457677314815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45993.457677314815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45993.457677314815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45993.457677314815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45993.457677314815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45993.457677314815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45993.457677314815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45993.457677314815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45993.457677314815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45993.457677314815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45993.457677314815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45993.457677314815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45993.457677314815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45993.457677314815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45993.457677314815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45993.457677314815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45993.457677314815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45993.457677314815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45993.457677314815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45993.457677314815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45993.457677314815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45993.457677314815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45993.457677314815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45993.457677314815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45993.457677314815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45993.457677314815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45993.457677314815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45993.457677314815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45993.457677314815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45993.457677314815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45993.457677314815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45993.457677314815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45993.457677314815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45993.457677314815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45993.457677314815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45993.457677314815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45993.457677314815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45993.457677314815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45993.457677314815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45993.457677314815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45993.457677314815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45993.457677314815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45993.457677314815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45993.457677314815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45993.457677314815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45993.457677314815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45993.457677314815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45993.457677314815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45993.457677314815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45993.457677314815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45993.457677314815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45993.457677314815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45993.457677314815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45993.457677314815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45993.457677314815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45993.457677314815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45993.457677314815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45993.457677314815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45993.457677314815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45993.457677314815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45993.457677314815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45993.457677314815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45993.457677314815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45993.457677314815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45993.457677314815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45993.457677314815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45993.457677314815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45993.457677314815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45993.457677314815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45993.457677314815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45993.457677314815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45993.457677314815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45993.457677314815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45993.457677314815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45993.457677314815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45993.457677314815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45993.457677314815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45993.457677314815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45993.457677314815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45993.457677314815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45993.457677314815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45993.457677314815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45993.457677314815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45993.457677314815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45993.457677314815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45993.457677314815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45993.457677314815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45993.457677314815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45993.457677314815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45993.457677314815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45993.457677314815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45993.457677314815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45993.457677314815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45993.457677314815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45993.457677314815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45993.457677314815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45993.457677314815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45993.457677314815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45993.457677314815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45993.457677314815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45993.457677314815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45993.457677314815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45993.457677314815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45993.457677314815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45993.457677314815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45993.457677314815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45993.457677314815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45993.457677314815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45993.457677314815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45993.457677314815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45993.457677314815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45993.457677314815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45993.457677314815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45993.457677314815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45993.457677314815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45993.457677314815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45993.457677314815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45993.457677314815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45993.457677314815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45993.457677314815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45993.457677314815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45993.457677314815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45993.457677314815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45993.457677314815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45993.457677314815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45993.457677314815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45993.457677314815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45993.457677314815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45993.457677314815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45993.457677314815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45993.457677314815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45993.457677314815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45993.457677314815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45993.457677314815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45993.457677314815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45993.457677314815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45993.457677314815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45993.457677314815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45993.457677314815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45993.457677314815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45993.457677314815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45993.457677314815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45993.457677314815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45993.457677314815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45993.457677314815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45993.457677314815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45993.457677314815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45993.457677314815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45993.457677314815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45993.457677314815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45993.457677314815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45993.457677314815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45993.457677314815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45993.457677314815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45993.457677314815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45993.457677314815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45993.457677314815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45993.457677314815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45993.457677314815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45993.457677314815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45993.457677314815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45993.457677314815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45993.457677314815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45993.457677314815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45993.457677314815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45993.457677314815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45993.457677314815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45993.457677314815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45993.457677314815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45993.457677314815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45993.457677314815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45993.457677314815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45993.457677314815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45993.457677314815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45993.457677314815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45993.457677314815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45993.457677314815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45993.457677314815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45993.457677314815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45993.457677314815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45993.457677314815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45993.457677314815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45993.457677314815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45993.457677314815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45993.457677314815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45993.457677314815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45993.457677314815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45993.457677314815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45993.457677314815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45993.457677314815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45993.457677314815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45993.457677314815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45993.457677314815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45993.457677314815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45993.457677314815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45993.457677314815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45993.457677314815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45993.457677314815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45993.457677314815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45993.457677314815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45993.457677314815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45993.457677314815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45993.457677314815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45993.457677314815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45993.457677314815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45993.457677314815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45993.457677314815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45993.457677314815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45993.457677314815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45993.457677314815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45993.457677314815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45993.457677314815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45993.457677314815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45993.457677314815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45993.457677314815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45993.457677314815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45993.457677314815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45993.457677314815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45993.457677314815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45993.457677314815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45993.457677314815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45993.457677314815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45993.457677314815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45993.457677314815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45993.457677314815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45993.457677314815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45993.457677314815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45993.457677314815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45993.457677314815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45993.457677314815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45993.457677314815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45993.457677314815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45993.457677314815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45993.457677314815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45993.457677314815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45993.457677314815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45993.457677314815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45993.457677314815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45993.457677314815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45993.457677314815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45993.457677314815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45993.457677314815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45993.457677314815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45993.457677314815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45993.457677314815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45993.457677314815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45993.457677314815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45993.457677314815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45993.457677314815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45993.457677314815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45993.457677314815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45993.457677314815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45993.457677314815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45993.457677314815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45993.457677314815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45993.457677314815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45993.457677314815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45993.457677314815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45993.457677314815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45993.457677314815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45993.457677314815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45993.457677314815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45993.457677314815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45993.457677314815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45993.457677314815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45993.457677314815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45993.457677314815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45993.457677314815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45993.457677314815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45993.457677314815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45993.457677314815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45993.457677314815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45993.457677314815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45993.457677314815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45993.457677314815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45993.457677314815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45993.457677314815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45993.457677314815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45993.457677314815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45993.457677314815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45993.457677314815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45993.457677314815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45993.457677314815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45993.457677314815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45993.457677314815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45993.457677314815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45993.457677314815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45993.457677314815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45993.457677314815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45993.457677314815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45993.457677314815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45993.457677314815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45993.457677314815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45993.457677314815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45993.457677314815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45993.457677314815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45993.457677314815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45993.457677314815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45993.457677314815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45993.457677314815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45993.457677314815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45993.457677314815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45993.457677314815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45993.457677314815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45993.457677314815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45993.457677314815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45993.457677314815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45993.457677314815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45993.457677314815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45993.457677314815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45993.457677314815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45993.457677314815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45993.457677314815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45993.457677314815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45993.457677314815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45993.457677314815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45993.457677314815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45993.457677314815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45993.457677314815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45993.457677314815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45993.457677314815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45993.457677314815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45993.457677314815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45993.457677314815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45993.457677314815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45993.457677314815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45993.457677314815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45993.457677314815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45993.457677314815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45993.457677314815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45993.457677314815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45993.457677314815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45993.457677314815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45993.457677314815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45993.457677314815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45993.457677314815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45993.457677314815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45993.457677314815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45993.457677314815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45993.457677314815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45993.457677314815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45993.457677314815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45993.457677314815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45993.457677314815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45993.457677314815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45993.457677314815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45993.457677314815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45993.457677314815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45993.457677314815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45993.457677314815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45993.457677314815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45993.457677314815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45993.457677314815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45993.457677314815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45993.457677314815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45993.457677314815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45993.457677314815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45993.457677314815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45993.457677314815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45993.457677314815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45993.457677314815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45993.457677314815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45993.457677314815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45993.457677314815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45993.457677314815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45993.457677314815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45993.457677314815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45993.457677314815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45993.457677314815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45993.457677314815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45993.457677314815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45993.457677314815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45993.457677314815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45993.457677314815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45993.457677314815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45993.457677314815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45993.457677314815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45993.457677314815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45993.457677314815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45993.457677314815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45993.457677314815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45993.457677314815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45993.457677314815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45993.457677314815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45993.457677314815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45993.457677314815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45993.457677314815</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289.97695972221845</v>
      </c>
      <c r="H2" s="92">
        <v>45703.474768518521</v>
      </c>
      <c r="I2" s="92" t="str">
        <f>IFERROR(VLOOKUP(D2,DB!A:F,6,0),"")</f>
        <v>SCECO</v>
      </c>
      <c r="J2" s="92" t="str">
        <f>IFERROR(VLOOKUP(D2,DB!A:G,7,0),"")</f>
        <v>Dead</v>
      </c>
      <c r="K2" s="94" t="s">
        <v>39198</v>
      </c>
      <c r="L2" s="88" t="str">
        <f>IFERROR(VLOOKUP(D2,DB!A:I,9,0),"")</f>
        <v>Latis</v>
      </c>
    </row>
    <row r="3" spans="1:16" ht="15" customHeight="1">
      <c r="A3" s="110"/>
      <c r="B3" s="88" t="str">
        <f>IFERROR(VLOOKUP(D3,DB!A:K,11,0),"")</f>
        <v/>
      </c>
      <c r="C3" s="90"/>
      <c r="D3" s="88"/>
      <c r="E3" s="91"/>
      <c r="F3" s="92"/>
      <c r="G3" s="93">
        <f t="shared" ref="G3:G64" ca="1" si="0">IFERROR(NOW()-F3,"")</f>
        <v>45993.457677314815</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45993.457677314815</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45993.457677314815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45993.457677314815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45993.457677314815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45993.457677314815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45993.457677314815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45993.457677314815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45993.457677314815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45993.457677314815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45993.457677314815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45993.457677314815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45993.457677314815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45993.457677314815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45993.457677314815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45993.457677314815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45993.457677314815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45993.457677314815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45993.457677314815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45993.457677314815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45993.457677314815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45993.457677314815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45993.457677314815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45993.457677314815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45993.457677314815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45993.457677314815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45993.457677314815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45993.457677314815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45993.457677314815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45993.457677314815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45993.457677314815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45993.457677314815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45993.457677314815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45993.457677314815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45993.457677314815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45993.457677314815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45993.457677314815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45993.457677314815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45993.457677314815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45993.457677314815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45993.457677314815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45993.457677314815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45993.457677314815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45993.457677314815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45993.457677314815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45993.457677314815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45993.457677314815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45993.457677314815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45993.457677314815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45993.457677314815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45993.457677314815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45993.457677314815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45993.457677314815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45993.457677314815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45993.457677314815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45993.457677314815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45993.457677314815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45993.457677314815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45993.457677314815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45993.457677314815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45993.457677314815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45993.457677314815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45993.457677314815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45993.457677314815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45993.457677314815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45993.457677314815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45993.457677314815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45993.457677314815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45993.457677314815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45993.457677314815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45993.457677314815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45993.457677314815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45993.457677314815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45993.457677314815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45993.457677314815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45993.457677314815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45993.457677314815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45993.457677314815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45993.457677314815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45993.457677314815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45993.457677314815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45993.457677314815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45993.457677314815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45993.457677314815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45993.457677314815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45993.457677314815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45993.457677314815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45993.457677314815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45993.457677314815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45993.457677314815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45993.457677314815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45993.457677314815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45993.457677314815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45993.457677314815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45993.457677314815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45993.457677314815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45993.457677314815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45993.457677314815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45993.457677314815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45993.457677314815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45993.457677314815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45993.457677314815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45993.457677314815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45993.457677314815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45993.457677314815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45993.457677314815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45993.457677314815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45993.457677314815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45993.457677314815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45993.457677314815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45993.457677314815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45993.457677314815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45993.457677314815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45993.457677314815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45993.457677314815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45993.457677314815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45993.457677314815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45993.457677314815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45993.457677314815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45993.457677314815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45993.457677314815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45993.457677314815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45993.457677314815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45993.457677314815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45993.457677314815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45993.457677314815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45993.457677314815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45993.457677314815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45993.457677314815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45993.457677314815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45993.457677314815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45993.457677314815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45993.457677314815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45993.457677314815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45993.457677314815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45993.457677314815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45993.457677314815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45993.457677314815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45993.457677314815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45993.457677314815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45993.457677314815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45993.457677314815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45993.457677314815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45993.457677314815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45993.457677314815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45993.457677314815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45993.457677314815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45993.457677314815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45993.457677314815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45993.457677314815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45993.457677314815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45993.457677314815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45993.457677314815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45993.457677314815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45993.457677314815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45993.457677314815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45993.457677314815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45993.457677314815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45993.457677314815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45993.457677314815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45993.457677314815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45993.457677314815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45993.457677314815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45993.457677314815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45993.457677314815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45993.457677314815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45993.457677314815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45993.457677314815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45993.457677314815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45993.457677314815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45993.457677314815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45993.457677314815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45993.457677314815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45993.457677314815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45993.457677314815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45993.457677314815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45993.457677314815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45993.457677314815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45993.457677314815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45993.457677314815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45993.457677314815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45993.457677314815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45993.457677314815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45993.457677314815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45993.457677314815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45993.457677314815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45993.457677314815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45993.457677314815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45993.457677314815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45993.457677314815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45993.457677314815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45993.457677314815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45993.457677314815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45993.457677314815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45993.457677314815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45993.457677314815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45993.457677314815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45993.457677314815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45993.457677314815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45993.457677314815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45993.457677314815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45993.457677314815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45993.457677314815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45993.457677314815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45993.457677314815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45993.457677314815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45993.457677314815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45993.457677314815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45993.457677314815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45993.457677314815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45993.457677314815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45993.457677314815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45993.457677314815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45993.457677314815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45993.457677314815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45993.457677314815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45993.457677314815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45993.457677314815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45993.457677314815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45993.457677314815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45993.457677314815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45993.457677314815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45993.457677314815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45993.457677314815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45993.457677314815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45993.457677314815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45993.457677314815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45993.457677314815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45993.457677314815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45993.457677314815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45993.457677314815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45993.457677314815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45993.457677314815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45993.457677314815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45993.457677314815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45993.457677314815</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101.62561712962633</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67.268799999998009</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44.796566203702241</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12.084378703701077</v>
      </c>
      <c r="H5" s="136">
        <v>45981.360798611109</v>
      </c>
      <c r="I5" s="106" t="str">
        <f>IFERROR(VLOOKUP(D5,DB!A:F,6,0),"")</f>
        <v>SCECO</v>
      </c>
      <c r="J5" s="106" t="str">
        <f>IFERROR(VLOOKUP(D5,DB!A:G,7,0),"")</f>
        <v>Dead</v>
      </c>
      <c r="K5" s="106" t="s">
        <v>39206</v>
      </c>
      <c r="L5" s="106" t="str">
        <f>IFERROR(VLOOKUP(D5,DB!A:I,9,0),"")</f>
        <v>Latis</v>
      </c>
    </row>
    <row r="6" spans="1:13">
      <c r="A6" s="37" t="s">
        <v>39207</v>
      </c>
      <c r="B6" s="37" t="str">
        <f>IFERROR(VLOOKUP(D6,DB!A:K,11,0),"")</f>
        <v>R5</v>
      </c>
      <c r="C6" s="37">
        <v>1</v>
      </c>
      <c r="D6" s="37" t="s">
        <v>34426</v>
      </c>
      <c r="E6" s="37" t="s">
        <v>39106</v>
      </c>
      <c r="F6" s="38">
        <v>45993.373842592591</v>
      </c>
      <c r="G6" s="105">
        <f ca="1">IFERROR(NOW()-F6,"")</f>
        <v>8.3834722223400604E-2</v>
      </c>
      <c r="H6" s="38">
        <v>45993.368287037039</v>
      </c>
      <c r="I6" s="37" t="str">
        <f>IFERROR(VLOOKUP(D6,DB!A:F,6,0),"")</f>
        <v>SCECO</v>
      </c>
      <c r="J6" s="37" t="str">
        <f>IFERROR(VLOOKUP(D6,DB!A:G,7,0),"")</f>
        <v>Vandalized</v>
      </c>
      <c r="K6" s="37" t="s">
        <v>39208</v>
      </c>
      <c r="L6" s="37" t="str">
        <f>IFERROR(VLOOKUP(D6,DB!A:I,9,0),"")</f>
        <v>Latis</v>
      </c>
    </row>
    <row r="7" spans="1:13" ht="30.75">
      <c r="A7" s="37" t="s">
        <v>39209</v>
      </c>
      <c r="B7" s="37" t="str">
        <f>IFERROR(VLOOKUP(D7,DB!A:K,11,0),"")</f>
        <v>R5</v>
      </c>
      <c r="C7" s="37">
        <v>2</v>
      </c>
      <c r="D7" s="37" t="s">
        <v>32266</v>
      </c>
      <c r="E7" s="37" t="s">
        <v>39106</v>
      </c>
      <c r="F7" s="38">
        <v>45993.396111111113</v>
      </c>
      <c r="G7" s="135">
        <f ca="1">IFERROR(NOW()-F7,"")</f>
        <v>6.1566203701659106E-2</v>
      </c>
      <c r="H7" s="38">
        <v>45993.327581018515</v>
      </c>
      <c r="I7" s="37" t="str">
        <f>IFERROR(VLOOKUP(D7,DB!A:F,6,0),"")</f>
        <v>SCECO</v>
      </c>
      <c r="J7" s="37" t="str">
        <f>IFERROR(VLOOKUP(D7,DB!A:G,7,0),"")</f>
        <v>Dead</v>
      </c>
      <c r="K7" s="37" t="s">
        <v>39210</v>
      </c>
      <c r="L7" s="37" t="str">
        <f>IFERROR(VLOOKUP(D7,DB!A:I,9,0),"")</f>
        <v>Latis</v>
      </c>
    </row>
    <row r="8" spans="1:13">
      <c r="A8" s="37"/>
      <c r="B8" s="37" t="str">
        <f>IFERROR(VLOOKUP(#REF!,DB!A:K,11,0),"")</f>
        <v/>
      </c>
      <c r="C8" s="37"/>
      <c r="D8" s="37"/>
      <c r="E8" s="37"/>
      <c r="F8" s="38"/>
      <c r="G8" s="135">
        <f ca="1">IFERROR(NOW()-F8,"")</f>
        <v>45993.457677314815</v>
      </c>
      <c r="H8" s="38"/>
      <c r="I8" s="37" t="str">
        <f>IFERROR(VLOOKUP(#REF!,DB!A:F,6,0),"")</f>
        <v/>
      </c>
      <c r="J8" s="37" t="str">
        <f>IFERROR(VLOOKUP(#REF!,DB!A:G,7,0),"")</f>
        <v/>
      </c>
      <c r="K8" s="37"/>
      <c r="L8" s="37" t="str">
        <f>IFERROR(VLOOKUP(#REF!,DB!A:I,9,0),"")</f>
        <v/>
      </c>
    </row>
    <row r="9" spans="1:13">
      <c r="A9" s="37"/>
      <c r="B9" s="37" t="str">
        <f>IFERROR(VLOOKUP(D9,DB!A:K,11,0),"")</f>
        <v/>
      </c>
      <c r="C9" s="37"/>
      <c r="D9" s="37"/>
      <c r="E9" s="37"/>
      <c r="F9" s="38"/>
      <c r="G9" s="135">
        <f ca="1">IFERROR(NOW()-F9,"")</f>
        <v>45993.457677314815</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5">
        <f ca="1">IFERROR(NOW()-F10,"")</f>
        <v>45993.457677314815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45993.457677314815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45993.457677314815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45993.457677314815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45993.457677314815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45993.457677314815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45993.457677314815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45993.457677314815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45993.457677314815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45993.457677314815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45993.457677314815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45993.457677314815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45993.457677314815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45993.457677314815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45993.457677314815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45993.457677314815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45993.457677314815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45993.457677314815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45993.457677314815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45993.457677314815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45993.457677314815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45993.457677314815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45993.457677314815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45993.457677314815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45993.457677314815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45993.457677314815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45993.457677314815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45993.457677314815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45993.457677314815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45993.457677314815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45993.457677314815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45993.457677314815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45993.457677314815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45993.457677314815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45993.457677314815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45993.457677314815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45993.457677314815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45993.457677314815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45993.457677314815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45993.457677314815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45993.457677314815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45993.457677314815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45993.457677314815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45993.457677314815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45993.457677314815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45993.457677314815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45993.457677314815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45993.457677314815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45993.457677314815</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45993.457677314815</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45993.457677314815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45993.457677314815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45993.457677314815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45993.457677314815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45993.457677314815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45993.457677314815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45993.457677314815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45993.457677314815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45993.457677314815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45993.457677314815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45993.457677314815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45993.457677314815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45993.457677314815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45993.457677314815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45993.457677314815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45993.457677314815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45993.457677314815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45993.457677314815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45993.457677314815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45993.457677314815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45993.457677314815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45993.457677314815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45993.457677314815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45993.457677314815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45993.457677314815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45993.457677314815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45993.457677314815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45993.457677314815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45993.457677314815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45993.457677314815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45993.457677314815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45993.457677314815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45993.457677314815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45993.457677314815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45993.457677314815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45993.457677314815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45993.457677314815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45993.457677314815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45993.457677314815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45993.457677314815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45993.457677314815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45993.457677314815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45993.457677314815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45993.457677314815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45993.457677314815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45993.457677314815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45993.457677314815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45993.457677314815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45993.457677314815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45993.457677314815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45993.457677314815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45993.457677314815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45993.457677314815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45993.457677314815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45993.457677314815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45993.457677314815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45993.457677314815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45993.457677314815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45993.457677314815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45993.457677314815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45993.457677314815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45993.457677314815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45993.457677314815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45993.457677314815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45993.457677314815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45993.457677314815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45993.457677314815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45993.457677314815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45993.457677314815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45993.457677314815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45993.457677314815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45993.457677314815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45993.457677314815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45993.457677314815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45993.457677314815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45993.457677314815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45993.457677314815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45993.457677314815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45993.457677314815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45993.457677314815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45993.457677314815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45993.457677314815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45993.457677314815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45993.457677314815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45993.457677314815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45993.457677314815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45993.457677314815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45993.457677314815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45993.457677314815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45993.457677314815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45993.457677314815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45993.457677314815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45993.457677314815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45993.457677314815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45993.457677314815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45993.457677314815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45993.457677314815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45993.457677314815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45993.457677314815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45993.457677314815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45993.457677314815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45993.457677314815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45993.457677314815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45993.457677314815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45993.457677314815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45993.457677314815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45993.457677314815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45993.457677314815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45993.457677314815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45993.457677314815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45993.457677314815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45993.457677314815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45993.457677314815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45993.457677314815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45993.457677314815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45993.457677314815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45993.457677314815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45993.457677314815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45993.457677314815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45993.457677314815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45993.457677314815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45993.457677314815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45993.457677314815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45993.457677314815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45993.457677314815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45993.457677314815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45993.457677314815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45993.457677314815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45993.457677314815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45993.457677314815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45993.457677314815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45993.457677314815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45993.457677314815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45993.457677314815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45993.457677314815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45993.457677314815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45993.457677314815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45993.457677314815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45993.457677314815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45993.457677314815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45993.457677314815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45993.457677314815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45993.457677314815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45993.457677314815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45993.457677314815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45993.457677314815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45993.457677314815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45993.457677314815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45993.457677314815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45993.457677314815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45993.457677314815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45993.457677314815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45993.457677314815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45993.457677314815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45993.457677314815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45993.457677314815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45993.457677314815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45993.457677314815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45993.457677314815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45993.457677314815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45993.457677314815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45993.457677314815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45993.457677314815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45993.457677314815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45993.457677314815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45993.457677314815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45993.457677314815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45993.457677314815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45993.457677314815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45993.457677314815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45993.457677314815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45993.457677314815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45993.457677314815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45993.457677314815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45993.457677314815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45993.457677314815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45993.457677314815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45993.457677314815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45993.457677314815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45993.457677314815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45993.457677314815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45993.457677314815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45993.457677314815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45993.457677314815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45993.457677314815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45993.457677314815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45993.457677314815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45993.457677314815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45993.457677314815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45993.457677314815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45993.457677314815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45993.457677314815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45993.457677314815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45993.457677314815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45993.457677314815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45993.457677314815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45993.457677314815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45993.457677314815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45993.457677314815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45993.457677314815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45993.457677314815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45993.457677314815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45993.457677314815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45993.457677314815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45993.457677314815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45993.457677314815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45993.457677314815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45993.457677314815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45993.457677314815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45993.457677314815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45993.457677314815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45993.457677314815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45993.457677314815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45993.457677314815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45993.457677314815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45993.457677314815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45993.457677314815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45993.457677314815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45993.457677314815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45993.457677314815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45993.457677314815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45993.457677314815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45993.457677314815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45993.457677314815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45993.457677314815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45993.457677314815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45993.457677314815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45993.457677314815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45993.457677314815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45993.457677314815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45993.457677314815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45993.457677314815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45993.457677314815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45993.457677314815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45993.457677314815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45993.457677314815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45993.457677314815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45993.457677314815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45993.457677314815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45993.457677314815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45993.457677314815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45993.457677314815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45993.457677314815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45993.457677314815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45993.457677314815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45993.457677314815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45993.457677314815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45993.457677314815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45993.457677314815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45993.457677314815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45993.457677314815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45993.457677314815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45993.457677314815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45993.457677314815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45993.457677314815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45993.457677314815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45993.457677314815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45993.457677314815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45993.457677314815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45993.457677314815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45993.457677314815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45993.457677314815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45993.457677314815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45993.457677314815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45993.457677314815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45993.457677314815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45993.457677314815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45993.457677314815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45993.457677314815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45993.457677314815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45993.457677314815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45993.457677314815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45993.457677314815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45993.457677314815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45993.457677314815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45993.457677314815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45993.457677314815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45993.457677314815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45993.457677314815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45993.457677314815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45993.457677314815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45993.457677314815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45993.457677314815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45993.457677314815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45993.457677314815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45993.457677314815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45993.457677314815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45993.457677314815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45993.457677314815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45993.457677314815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45993.457677314815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45993.457677314815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45993.457677314815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45993.457677314815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45993.457677314815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45993.457677314815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45993.457677314815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45993.457677314815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45993.457677314815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45993.457677314815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45993.457677314815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45993.457677314815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45993.457677314815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45993.457677314815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45993.457677314815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45993.457677314815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45993.457677314815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45993.457677314815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45993.457677314815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45993.457677314815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45993.457677314815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45993.457677314815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45993.457677314815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45993.457677314815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45993.457677314815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45993.457677314815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45993.457677314815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45993.457677314815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45993.457677314815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45993.457677314815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45993.457677314815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45993.457677314815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45993.457677314815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45993.457677314815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45993.457677314815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45993.457677314815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45993.457677314815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45993.457677314815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45993.457677314815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45993.457677314815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45993.457677314815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45993.457677314815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45993.457677314815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45993.457677314815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45993.457677314815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45993.457677314815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45993.457677314815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45993.457677314815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45993.457677314815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45993.457677314815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45993.457677314815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45993.457677314815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45993.457677314815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45993.457677314815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45993.457677314815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45993.457677314815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45993.457677314815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45993.457677314815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45993.457677314815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45993.457677314815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45993.457677314815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45993.457677314815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45993.457677314815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45993.457677314815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45993.457677314815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45993.457677314815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45993.457677314815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45993.457677314815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45993.457677314815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45993.457677314815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45993.457677314815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45993.457677314815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45993.457677314815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45993.457677314815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45993.457677314815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45993.457677314815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45993.457677314815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45993.457677314815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45993.457677314815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45993.457677314815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45993.457677314815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45993.457677314815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45993.457677314815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45993.457677314815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45993.457677314815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45993.457677314815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45993.457677314815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45993.457677314815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45993.457677314815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45993.457677314815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45993.457677314815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45993.457677314815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45993.457677314815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45993.457677314815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45993.457677314815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45993.457677314815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45993.457677314815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45993.457677314815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45993.457677314815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45993.457677314815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45993.457677314815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45993.457677314815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45993.457677314815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45993.457677314815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45993.457677314815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45993.457677314815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45993.457677314815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45993.457677314815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45993.457677314815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45993.457677314815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45993.457677314815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45993.457677314815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45993.457677314815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45993.457677314815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45993.457677314815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45993.457677314815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45993.457677314815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45993.457677314815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45993.457677314815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45993.457677314815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45993.457677314815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45993.457677314815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45993.457677314815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45993.457677314815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45993.457677314815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45993.457677314815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45993.457677314815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45993.457677314815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45993.457677314815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45993.457677314815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45993.457677314815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45993.457677314815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45993.457677314815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45993.457677314815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45993.457677314815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45993.457677314815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45993.457677314815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45993.457677314815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45993.457677314815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45993.457677314815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45993.457677314815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45993.457677314815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45993.457677314815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45993.457677314815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45993.457677314815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45993.457677314815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45993.457677314815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45993.457677314815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45993.457677314815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45993.457677314815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45993.457677314815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45993.457677314815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45993.457677314815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45993.457677314815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45993.457677314815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45993.457677314815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45993.457677314815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45993.457677314815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45993.457677314815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45993.457677314815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45993.457677314815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45993.457677314815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45993.457677314815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45993.457677314815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45993.457677314815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45993.457677314815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45993.457677314815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45993.457677314815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45993.457677314815</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45993.457677314815</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2025-12-02T07:59:05Z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